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h3.01\fr\amo\editions\"/>
    </mc:Choice>
  </mc:AlternateContent>
  <bookViews>
    <workbookView xWindow="0" yWindow="0" windowWidth="25200" windowHeight="11985"/>
  </bookViews>
  <sheets>
    <sheet name="EAM54H" sheetId="3" r:id="rId1"/>
    <sheet name="Donnees" sheetId="2" r:id="rId2"/>
  </sheets>
  <calcPr calcId="152511"/>
  <pivotCaches>
    <pivotCache cacheId="9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2" l="1"/>
  <c r="W1" i="3" l="1"/>
  <c r="B2" i="2" l="1"/>
  <c r="V4" i="3" l="1"/>
  <c r="R4" i="3"/>
  <c r="S4" i="3"/>
  <c r="U4" i="3"/>
  <c r="Q4" i="3"/>
  <c r="T4" i="3"/>
  <c r="W4" i="3"/>
  <c r="B2" i="3"/>
  <c r="D1" i="2"/>
  <c r="B1" i="2"/>
  <c r="O21" i="2"/>
  <c r="L21" i="2"/>
  <c r="I21" i="2"/>
  <c r="F21" i="2"/>
  <c r="C21" i="2"/>
  <c r="O20" i="2"/>
  <c r="L20" i="2"/>
  <c r="I20" i="2"/>
  <c r="F20" i="2"/>
  <c r="C20" i="2"/>
  <c r="O19" i="2"/>
  <c r="L19" i="2"/>
  <c r="I19" i="2"/>
  <c r="F19" i="2"/>
  <c r="C19" i="2"/>
  <c r="O18" i="2"/>
  <c r="L18" i="2"/>
  <c r="I18" i="2"/>
  <c r="F18" i="2"/>
  <c r="C18" i="2"/>
  <c r="O17" i="2"/>
  <c r="L17" i="2"/>
  <c r="I17" i="2"/>
  <c r="F17" i="2"/>
  <c r="C17" i="2"/>
  <c r="O16" i="2"/>
  <c r="L16" i="2"/>
  <c r="I16" i="2"/>
  <c r="F16" i="2"/>
  <c r="C16" i="2"/>
  <c r="O15" i="2"/>
  <c r="L15" i="2"/>
  <c r="I15" i="2"/>
  <c r="F15" i="2"/>
  <c r="C15" i="2"/>
  <c r="O14" i="2"/>
  <c r="L14" i="2"/>
  <c r="I14" i="2"/>
  <c r="F14" i="2"/>
  <c r="C14" i="2"/>
  <c r="O13" i="2"/>
  <c r="L13" i="2"/>
  <c r="I13" i="2"/>
  <c r="F13" i="2"/>
  <c r="C13" i="2"/>
  <c r="O12" i="2"/>
  <c r="L12" i="2"/>
  <c r="I12" i="2"/>
  <c r="F12" i="2"/>
  <c r="C12" i="2"/>
  <c r="O11" i="2"/>
  <c r="L11" i="2"/>
  <c r="I11" i="2"/>
  <c r="F11" i="2"/>
  <c r="C11" i="2"/>
  <c r="O10" i="2"/>
  <c r="L10" i="2"/>
  <c r="I10" i="2"/>
  <c r="F10" i="2"/>
  <c r="C10" i="2"/>
  <c r="O9" i="2"/>
  <c r="L9" i="2"/>
  <c r="I9" i="2"/>
  <c r="F9" i="2"/>
  <c r="C9" i="2"/>
  <c r="O8" i="2"/>
  <c r="L8" i="2"/>
  <c r="I8" i="2"/>
  <c r="F8" i="2"/>
  <c r="C8" i="2"/>
  <c r="O7" i="2"/>
  <c r="L7" i="2"/>
  <c r="I7" i="2"/>
  <c r="F7" i="2"/>
  <c r="C7" i="2"/>
  <c r="O6" i="2"/>
  <c r="L6" i="2"/>
  <c r="I6" i="2"/>
  <c r="F6" i="2"/>
  <c r="C6" i="2"/>
  <c r="O5" i="2"/>
  <c r="L5" i="2"/>
  <c r="I5" i="2"/>
  <c r="F5" i="2"/>
  <c r="C5" i="2"/>
  <c r="O4" i="2"/>
  <c r="L4" i="2"/>
  <c r="I4" i="2"/>
  <c r="F4" i="2"/>
  <c r="C4" i="2"/>
</calcChain>
</file>

<file path=xl/sharedStrings.xml><?xml version="1.0" encoding="utf-8"?>
<sst xmlns="http://schemas.openxmlformats.org/spreadsheetml/2006/main" count="696" uniqueCount="123">
  <si>
    <t>Étiquettes de lignes</t>
  </si>
  <si>
    <t>Total général</t>
  </si>
  <si>
    <t>Totalisation 1</t>
  </si>
  <si>
    <t>Libellé totalisation 1</t>
  </si>
  <si>
    <t>Libellé totalisation 2</t>
  </si>
  <si>
    <t>Totalisation 3</t>
  </si>
  <si>
    <t>Libellé totalisation 3</t>
  </si>
  <si>
    <t>Totalisation 4</t>
  </si>
  <si>
    <t>Libellé totalisation 4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</si>
  <si>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</si>
  <si>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</si>
  <si>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</si>
  <si>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</si>
  <si>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</si>
  <si>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</si>
  <si>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</si>
  <si>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</si>
  <si>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et libellé 3</t>
  </si>
  <si>
    <t>Totalisation et libellé 4</t>
  </si>
  <si>
    <t>Valeurs</t>
  </si>
  <si>
    <t>Totalisation 2</t>
  </si>
  <si>
    <t>Date d'arrêté</t>
  </si>
  <si>
    <t>Totalisation 5</t>
  </si>
  <si>
    <t>Libellé totalisation 5</t>
  </si>
  <si>
    <t>Totalisation et libellé 5</t>
  </si>
  <si>
    <t>Immobilisation</t>
  </si>
  <si>
    <t>Sous-numéro</t>
  </si>
  <si>
    <t>Acquisition</t>
  </si>
  <si>
    <t>Mise en service</t>
  </si>
  <si>
    <t>Date de cession</t>
  </si>
  <si>
    <t>Origine</t>
  </si>
  <si>
    <t>Code traitement</t>
  </si>
  <si>
    <t>Type</t>
  </si>
  <si>
    <t>Valeur d'actif</t>
  </si>
  <si>
    <t>Objectif</t>
  </si>
  <si>
    <t>Plan</t>
  </si>
  <si>
    <t>Base d'amortissement</t>
  </si>
  <si>
    <t>Valeur brute début d'exercice</t>
  </si>
  <si>
    <t>Valeur brute au</t>
  </si>
  <si>
    <t>Somme de Valeur d'actif</t>
  </si>
  <si>
    <t>Somme de Base d'amortissement</t>
  </si>
  <si>
    <t>Somme de Valeur brute début d'exercice</t>
  </si>
  <si>
    <t>Somme de Valeur brute au</t>
  </si>
  <si>
    <t>Date d'acquisition</t>
  </si>
  <si>
    <t>Date de mise en service</t>
  </si>
  <si>
    <t>Date d'arreté :</t>
  </si>
  <si>
    <t>Date de
 cession</t>
  </si>
  <si>
    <t>Intitulé réduit</t>
  </si>
  <si>
    <t>Diminition par transfert au</t>
  </si>
  <si>
    <t>Augmentation par transfert au</t>
  </si>
  <si>
    <t>Somme de Diminition par transfert au</t>
  </si>
  <si>
    <t>Somme de Augmentation par transfert au</t>
  </si>
  <si>
    <t>Diminution virement poste/poste au</t>
  </si>
  <si>
    <t>Augmentation virement poste/poste au</t>
  </si>
  <si>
    <t>Somme de Diminution virement poste/poste au</t>
  </si>
  <si>
    <t>Somme de Augmentation virement poste/poste au</t>
  </si>
  <si>
    <t>Diminution par cession au</t>
  </si>
  <si>
    <t>Augmentation par acquisition au</t>
  </si>
  <si>
    <t>Somme de Diminution par cession au</t>
  </si>
  <si>
    <t>Somme de Augmentation par acquisition au</t>
  </si>
  <si>
    <t>IAC</t>
  </si>
  <si>
    <t>Ets IAC - Sté A</t>
  </si>
  <si>
    <t>218100</t>
  </si>
  <si>
    <t>Inst gen,agenc,amena</t>
  </si>
  <si>
    <t/>
  </si>
  <si>
    <t>MI000001</t>
  </si>
  <si>
    <t>01-01-2008</t>
  </si>
  <si>
    <t>01-06-2008</t>
  </si>
  <si>
    <t>31-12-2016</t>
  </si>
  <si>
    <t>A</t>
  </si>
  <si>
    <t>Agencement bureaux</t>
  </si>
  <si>
    <t>CT</t>
  </si>
  <si>
    <t>LIN05</t>
  </si>
  <si>
    <t>779635</t>
  </si>
  <si>
    <t>DEB</t>
  </si>
  <si>
    <t>05-01-2017</t>
  </si>
  <si>
    <t>MI000002</t>
  </si>
  <si>
    <t>27-06-2006</t>
  </si>
  <si>
    <t>Metrologie capteurs</t>
  </si>
  <si>
    <t>DER10</t>
  </si>
  <si>
    <t>MI000003</t>
  </si>
  <si>
    <t>16-10-2011</t>
  </si>
  <si>
    <t>LEXMARK T630</t>
  </si>
  <si>
    <t>DER05</t>
  </si>
  <si>
    <t>MI000006</t>
  </si>
  <si>
    <t>04-04-2007</t>
  </si>
  <si>
    <t>PORTAIL METALLIQUE</t>
  </si>
  <si>
    <t>LIN10</t>
  </si>
  <si>
    <t>MI000007</t>
  </si>
  <si>
    <t>04-04-2012</t>
  </si>
  <si>
    <t>Licence distribution</t>
  </si>
  <si>
    <t>MI000009</t>
  </si>
  <si>
    <t>01-01-2016</t>
  </si>
  <si>
    <t>Travaux machine</t>
  </si>
  <si>
    <t>231800</t>
  </si>
  <si>
    <t>Autr immo corp cours</t>
  </si>
  <si>
    <t>10</t>
  </si>
  <si>
    <t>15-02-2014</t>
  </si>
  <si>
    <t>T</t>
  </si>
  <si>
    <t>EC</t>
  </si>
  <si>
    <t>Travaux isolation</t>
  </si>
  <si>
    <t>54955</t>
  </si>
  <si>
    <t>31-05-2012</t>
  </si>
  <si>
    <t>P</t>
  </si>
  <si>
    <t>LO</t>
  </si>
  <si>
    <t>54956</t>
  </si>
  <si>
    <t>54959</t>
  </si>
  <si>
    <t>54967</t>
  </si>
  <si>
    <t>54969</t>
  </si>
  <si>
    <t>30-06-2012</t>
  </si>
  <si>
    <t>54977</t>
  </si>
  <si>
    <t>54985</t>
  </si>
  <si>
    <t>55419</t>
  </si>
  <si>
    <t>31-08-2012</t>
  </si>
  <si>
    <t>56198</t>
  </si>
  <si>
    <t>30-06-2013</t>
  </si>
  <si>
    <t>56256</t>
  </si>
  <si>
    <t>31-05-2014</t>
  </si>
  <si>
    <t>56257</t>
  </si>
  <si>
    <t>31-05-2015</t>
  </si>
  <si>
    <t>IAC - Ets IAC - Sté A</t>
  </si>
  <si>
    <t>218100 - Inst gen,agenc,amena</t>
  </si>
  <si>
    <t>231800 - Autr immo corp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</si>
</sst>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NumberFormat="1" applyFont="1" applyBorder="1"/>
    <xf numFmtId="0" fontId="0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0" borderId="2" xfId="0" applyBorder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left" indent="1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0" fillId="0" borderId="2" xfId="0" applyBorder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71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7">
      <tableStyleElement type="wholeTable" dxfId="70"/>
      <tableStyleElement type="totalRow" dxfId="69"/>
      <tableStyleElement type="firstColumn" dxfId="68"/>
      <tableStyleElement type="blankRow" dxfId="67"/>
      <tableStyleElement type="firstRowSubheading" dxfId="66"/>
      <tableStyleElement type="secondRowSubheading" dxfId="65"/>
      <tableStyleElement type="thirdRowSubheading" dxfId="64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enis bouges" refreshedDate="42740.754709259258" createdVersion="5" refreshedVersion="5" minRefreshableVersion="3" recordCount="19">
  <cacheSource type="worksheet">
    <worksheetSource ref="A3:AJ999994" sheet="Donnees"/>
  </cacheSource>
  <cacheFields count="36"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5">
        <s v="IAC - Ets IAC - Sté A"/>
        <m/>
        <s v=" - " u="1"/>
        <s v="XXX - X" u="1"/>
        <s v="  -  " u="1"/>
      </sharedItems>
    </cacheField>
    <cacheField name="Totalisation 2" numFmtId="0">
      <sharedItems containsBlank="1"/>
    </cacheField>
    <cacheField name="Libellé totalisation 2" numFmtId="0">
      <sharedItems containsBlank="1"/>
    </cacheField>
    <cacheField name="Totalisation et libellé 2" numFmtId="0">
      <sharedItems containsBlank="1" count="6">
        <s v="218100 - Inst gen,agenc,amena"/>
        <s v="231800 - Autr immo corp cours"/>
        <m/>
        <s v=" - " u="1"/>
        <s v="XXX - X" u="1"/>
        <s v="  -  " u="1"/>
      </sharedItems>
    </cacheField>
    <cacheField name="Totalisation 3" numFmtId="0">
      <sharedItems containsBlank="1"/>
    </cacheField>
    <cacheField name="Libellé totalisation 3" numFmtId="0">
      <sharedItems containsBlank="1"/>
    </cacheField>
    <cacheField name="Totalisation et libellé 3" numFmtId="0">
      <sharedItems containsBlank="1"/>
    </cacheField>
    <cacheField name="Totalisation 4" numFmtId="0">
      <sharedItems containsBlank="1"/>
    </cacheField>
    <cacheField name="Libellé totalisation 4" numFmtId="0">
      <sharedItems containsBlank="1"/>
    </cacheField>
    <cacheField name="Totalisation et libellé 4" numFmtId="0">
      <sharedItems containsBlank="1"/>
    </cacheField>
    <cacheField name="Totalisation 5" numFmtId="0">
      <sharedItems containsBlank="1"/>
    </cacheField>
    <cacheField name="Libellé totalisation 5" numFmtId="0">
      <sharedItems containsBlank="1"/>
    </cacheField>
    <cacheField name="Totalisation et libellé 5" numFmtId="0">
      <sharedItems containsBlank="1"/>
    </cacheField>
    <cacheField name="Immobilisation" numFmtId="0">
      <sharedItems containsBlank="1" count="20">
        <s v="MI000001"/>
        <s v="MI000002"/>
        <s v="MI000003"/>
        <s v="MI000006"/>
        <s v="MI000007"/>
        <s v="MI000009"/>
        <s v="10"/>
        <s v="54955"/>
        <s v="54956"/>
        <s v="54959"/>
        <s v="54967"/>
        <s v="54969"/>
        <s v="54977"/>
        <s v="54985"/>
        <s v="55419"/>
        <s v="56198"/>
        <s v="56256"/>
        <s v="56257"/>
        <m/>
        <s v=" " u="1"/>
      </sharedItems>
    </cacheField>
    <cacheField name="Sous-numéro" numFmtId="0">
      <sharedItems containsString="0" containsBlank="1" containsNumber="1" containsInteger="1" minValue="0" maxValue="0" count="2">
        <n v="0"/>
        <m/>
      </sharedItems>
    </cacheField>
    <cacheField name="Acquisition" numFmtId="0">
      <sharedItems containsBlank="1" count="15">
        <s v="01-01-2008"/>
        <s v="27-06-2006"/>
        <s v="16-10-2011"/>
        <s v="04-04-2007"/>
        <s v="04-04-2012"/>
        <s v="01-01-2016"/>
        <s v="15-02-2014"/>
        <s v="31-05-2012"/>
        <s v="30-06-2012"/>
        <s v="31-08-2012"/>
        <s v="30-06-2013"/>
        <s v="31-05-2014"/>
        <s v="31-05-2015"/>
        <m/>
        <s v=" " u="1"/>
      </sharedItems>
    </cacheField>
    <cacheField name="Mise en service" numFmtId="0">
      <sharedItems containsBlank="1" count="8">
        <s v="01-06-2008"/>
        <s v="27-06-2006"/>
        <s v="16-10-2011"/>
        <s v="04-04-2012"/>
        <s v="01-01-2016"/>
        <s v=""/>
        <m/>
        <s v=" " u="1"/>
      </sharedItems>
    </cacheField>
    <cacheField name="Date de cession" numFmtId="0">
      <sharedItems containsBlank="1" count="4">
        <s v="31-12-2016"/>
        <s v=""/>
        <m/>
        <s v=" " u="1"/>
      </sharedItems>
    </cacheField>
    <cacheField name="Origine" numFmtId="0">
      <sharedItems containsBlank="1" count="5">
        <s v=""/>
        <s v="T"/>
        <s v="P"/>
        <m/>
        <s v=" " u="1"/>
      </sharedItems>
    </cacheField>
    <cacheField name="Code traitement" numFmtId="0">
      <sharedItems containsBlank="1" count="4">
        <s v=""/>
        <s v="LO"/>
        <m/>
        <s v=" " u="1"/>
      </sharedItems>
    </cacheField>
    <cacheField name="Type" numFmtId="0">
      <sharedItems containsBlank="1" count="4">
        <s v="A"/>
        <s v="EC"/>
        <m/>
        <s v=" " u="1"/>
      </sharedItems>
    </cacheField>
    <cacheField name="Intitulé réduit" numFmtId="0">
      <sharedItems containsBlank="1" count="10">
        <s v="Agencement bureaux"/>
        <s v="Metrologie capteurs"/>
        <s v="LEXMARK T630"/>
        <s v="PORTAIL METALLIQUE"/>
        <s v="Licence distribution"/>
        <s v="Travaux machine"/>
        <s v="Travaux isolation"/>
        <s v=""/>
        <m/>
        <s v=" " u="1"/>
      </sharedItems>
    </cacheField>
    <cacheField name="Valeur d'actif" numFmtId="0">
      <sharedItems containsString="0" containsBlank="1" containsNumber="1" minValue="820.39" maxValue="2000000"/>
    </cacheField>
    <cacheField name="Objectif" numFmtId="0">
      <sharedItems containsBlank="1" count="3">
        <s v="CT"/>
        <m/>
        <s v=" " u="1"/>
      </sharedItems>
    </cacheField>
    <cacheField name="Plan" numFmtId="0">
      <sharedItems containsBlank="1" count="6">
        <s v="LIN05"/>
        <s v="DER10"/>
        <s v="DER05"/>
        <s v="LIN10"/>
        <m/>
        <s v=" " u="1"/>
      </sharedItems>
    </cacheField>
    <cacheField name="Base d'amortissement" numFmtId="0">
      <sharedItems containsString="0" containsBlank="1" containsNumber="1" minValue="820.39" maxValue="2000000"/>
    </cacheField>
    <cacheField name="Valeur brute début d'exercice" numFmtId="0">
      <sharedItems containsString="0" containsBlank="1" containsNumber="1" minValue="0" maxValue="2000000"/>
    </cacheField>
    <cacheField name="Augmentation par acquisition au" numFmtId="0">
      <sharedItems containsString="0" containsBlank="1" containsNumber="1" containsInteger="1" minValue="0" maxValue="100000"/>
    </cacheField>
    <cacheField name="Diminution par cession au" numFmtId="0">
      <sharedItems containsString="0" containsBlank="1" containsNumber="1" containsInteger="1" minValue="0" maxValue="25000"/>
    </cacheField>
    <cacheField name="Augmentation virement poste/poste au" numFmtId="0">
      <sharedItems containsString="0" containsBlank="1" containsNumber="1" containsInteger="1" minValue="0" maxValue="0"/>
    </cacheField>
    <cacheField name="Diminution virement poste/poste au" numFmtId="0">
      <sharedItems containsString="0" containsBlank="1" containsNumber="1" containsInteger="1" minValue="0" maxValue="0"/>
    </cacheField>
    <cacheField name="Augmentation par transfert au" numFmtId="0">
      <sharedItems containsString="0" containsBlank="1" containsNumber="1" containsInteger="1" minValue="0" maxValue="0"/>
    </cacheField>
    <cacheField name="Diminition par transfert au" numFmtId="0">
      <sharedItems containsString="0" containsBlank="1" containsNumber="1" containsInteger="1" minValue="0" maxValue="0"/>
    </cacheField>
    <cacheField name="Valeur brute au" numFmtId="0">
      <sharedItems containsString="0" containsBlank="1" containsNumber="1" minValue="0" maxValue="2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s v="IAC"/>
    <s v="Ets IAC - Sté A"/>
    <x v="0"/>
    <s v="218100"/>
    <s v="Inst gen,agenc,amena"/>
    <x v="0"/>
    <s v=""/>
    <s v=""/>
    <s v=" - "/>
    <s v=""/>
    <s v=""/>
    <s v=" - "/>
    <s v=""/>
    <s v=""/>
    <s v=" - "/>
    <x v="0"/>
    <x v="0"/>
    <x v="0"/>
    <x v="0"/>
    <x v="0"/>
    <x v="0"/>
    <x v="0"/>
    <x v="0"/>
    <x v="0"/>
    <n v="25000"/>
    <x v="0"/>
    <x v="0"/>
    <n v="25000"/>
    <n v="25000"/>
    <n v="0"/>
    <n v="25000"/>
    <n v="0"/>
    <n v="0"/>
    <n v="0"/>
    <n v="0"/>
    <n v="0"/>
  </r>
  <r>
    <s v="IAC"/>
    <s v="Ets IAC - Sté A"/>
    <x v="0"/>
    <s v="218100"/>
    <s v="Inst gen,agenc,amena"/>
    <x v="0"/>
    <s v=""/>
    <s v=""/>
    <s v=" - "/>
    <s v=""/>
    <s v=""/>
    <s v=" - "/>
    <s v=""/>
    <s v=""/>
    <s v=" - "/>
    <x v="1"/>
    <x v="0"/>
    <x v="1"/>
    <x v="1"/>
    <x v="1"/>
    <x v="0"/>
    <x v="0"/>
    <x v="0"/>
    <x v="1"/>
    <n v="2000000"/>
    <x v="0"/>
    <x v="1"/>
    <n v="2000000"/>
    <n v="2000000"/>
    <n v="0"/>
    <n v="0"/>
    <n v="0"/>
    <n v="0"/>
    <n v="0"/>
    <n v="0"/>
    <n v="2000000"/>
  </r>
  <r>
    <s v="IAC"/>
    <s v="Ets IAC - Sté A"/>
    <x v="0"/>
    <s v="218100"/>
    <s v="Inst gen,agenc,amena"/>
    <x v="0"/>
    <s v=""/>
    <s v=""/>
    <s v=" - "/>
    <s v=""/>
    <s v=""/>
    <s v=" - "/>
    <s v=""/>
    <s v=""/>
    <s v=" - "/>
    <x v="2"/>
    <x v="0"/>
    <x v="2"/>
    <x v="2"/>
    <x v="1"/>
    <x v="0"/>
    <x v="0"/>
    <x v="0"/>
    <x v="2"/>
    <n v="820.39"/>
    <x v="0"/>
    <x v="2"/>
    <n v="820.39"/>
    <n v="820.39"/>
    <n v="0"/>
    <n v="0"/>
    <n v="0"/>
    <n v="0"/>
    <n v="0"/>
    <n v="0"/>
    <n v="820.39"/>
  </r>
  <r>
    <s v="IAC"/>
    <s v="Ets IAC - Sté A"/>
    <x v="0"/>
    <s v="218100"/>
    <s v="Inst gen,agenc,amena"/>
    <x v="0"/>
    <s v=""/>
    <s v=""/>
    <s v=" - "/>
    <s v=""/>
    <s v=""/>
    <s v=" - "/>
    <s v=""/>
    <s v=""/>
    <s v=" - "/>
    <x v="3"/>
    <x v="0"/>
    <x v="3"/>
    <x v="0"/>
    <x v="1"/>
    <x v="0"/>
    <x v="0"/>
    <x v="0"/>
    <x v="3"/>
    <n v="3975.98"/>
    <x v="0"/>
    <x v="3"/>
    <n v="3975.98"/>
    <n v="3975.98"/>
    <n v="0"/>
    <n v="0"/>
    <n v="0"/>
    <n v="0"/>
    <n v="0"/>
    <n v="0"/>
    <n v="3975.98"/>
  </r>
  <r>
    <s v="IAC"/>
    <s v="Ets IAC - Sté A"/>
    <x v="0"/>
    <s v="218100"/>
    <s v="Inst gen,agenc,amena"/>
    <x v="0"/>
    <s v=""/>
    <s v=""/>
    <s v=" - "/>
    <s v=""/>
    <s v=""/>
    <s v=" - "/>
    <s v=""/>
    <s v=""/>
    <s v=" - "/>
    <x v="4"/>
    <x v="0"/>
    <x v="4"/>
    <x v="3"/>
    <x v="1"/>
    <x v="0"/>
    <x v="0"/>
    <x v="0"/>
    <x v="4"/>
    <n v="2000"/>
    <x v="0"/>
    <x v="3"/>
    <n v="2000"/>
    <n v="2000"/>
    <n v="0"/>
    <n v="0"/>
    <n v="0"/>
    <n v="0"/>
    <n v="0"/>
    <n v="0"/>
    <n v="2000"/>
  </r>
  <r>
    <s v="IAC"/>
    <s v="Ets IAC - Sté A"/>
    <x v="0"/>
    <s v="218100"/>
    <s v="Inst gen,agenc,amena"/>
    <x v="0"/>
    <s v=""/>
    <s v=""/>
    <s v=" - "/>
    <s v=""/>
    <s v=""/>
    <s v=" - "/>
    <s v=""/>
    <s v=""/>
    <s v=" - "/>
    <x v="5"/>
    <x v="0"/>
    <x v="5"/>
    <x v="4"/>
    <x v="1"/>
    <x v="0"/>
    <x v="0"/>
    <x v="0"/>
    <x v="5"/>
    <n v="100000"/>
    <x v="0"/>
    <x v="2"/>
    <n v="100000"/>
    <n v="0"/>
    <n v="100000"/>
    <n v="0"/>
    <n v="0"/>
    <n v="0"/>
    <n v="0"/>
    <n v="0"/>
    <n v="100000"/>
  </r>
  <r>
    <s v="IAC"/>
    <s v="Ets IAC - Sté A"/>
    <x v="0"/>
    <s v="231800"/>
    <s v="Autr immo corp cours"/>
    <x v="1"/>
    <s v=""/>
    <s v=""/>
    <s v=" - "/>
    <s v=""/>
    <s v=""/>
    <s v=" - "/>
    <s v=""/>
    <s v=""/>
    <s v=" - "/>
    <x v="6"/>
    <x v="0"/>
    <x v="6"/>
    <x v="5"/>
    <x v="1"/>
    <x v="1"/>
    <x v="0"/>
    <x v="1"/>
    <x v="6"/>
    <n v="12500"/>
    <x v="0"/>
    <x v="3"/>
    <n v="12500"/>
    <n v="12500"/>
    <n v="0"/>
    <n v="0"/>
    <n v="0"/>
    <n v="0"/>
    <n v="0"/>
    <n v="0"/>
    <n v="12500"/>
  </r>
  <r>
    <s v="IAC"/>
    <s v="Ets IAC - Sté A"/>
    <x v="0"/>
    <s v="231800"/>
    <s v="Autr immo corp cours"/>
    <x v="1"/>
    <s v=""/>
    <s v=""/>
    <s v=" - "/>
    <s v=""/>
    <s v=""/>
    <s v=" - "/>
    <s v=""/>
    <s v=""/>
    <s v=" - "/>
    <x v="7"/>
    <x v="0"/>
    <x v="7"/>
    <x v="5"/>
    <x v="1"/>
    <x v="2"/>
    <x v="1"/>
    <x v="1"/>
    <x v="7"/>
    <n v="5974.62"/>
    <x v="0"/>
    <x v="3"/>
    <n v="5974.62"/>
    <n v="5974.62"/>
    <n v="0"/>
    <n v="0"/>
    <n v="0"/>
    <n v="0"/>
    <n v="0"/>
    <n v="0"/>
    <n v="5974.62"/>
  </r>
  <r>
    <s v="IAC"/>
    <s v="Ets IAC - Sté A"/>
    <x v="0"/>
    <s v="231800"/>
    <s v="Autr immo corp cours"/>
    <x v="1"/>
    <s v=""/>
    <s v=""/>
    <s v=" - "/>
    <s v=""/>
    <s v=""/>
    <s v=" - "/>
    <s v=""/>
    <s v=""/>
    <s v=" - "/>
    <x v="8"/>
    <x v="0"/>
    <x v="7"/>
    <x v="5"/>
    <x v="1"/>
    <x v="2"/>
    <x v="1"/>
    <x v="1"/>
    <x v="7"/>
    <n v="5974.62"/>
    <x v="0"/>
    <x v="3"/>
    <n v="5974.62"/>
    <n v="5974.62"/>
    <n v="0"/>
    <n v="0"/>
    <n v="0"/>
    <n v="0"/>
    <n v="0"/>
    <n v="0"/>
    <n v="5974.62"/>
  </r>
  <r>
    <s v="IAC"/>
    <s v="Ets IAC - Sté A"/>
    <x v="0"/>
    <s v="231800"/>
    <s v="Autr immo corp cours"/>
    <x v="1"/>
    <s v=""/>
    <s v=""/>
    <s v=" - "/>
    <s v=""/>
    <s v=""/>
    <s v=" - "/>
    <s v=""/>
    <s v=""/>
    <s v=" - "/>
    <x v="9"/>
    <x v="0"/>
    <x v="7"/>
    <x v="5"/>
    <x v="1"/>
    <x v="2"/>
    <x v="1"/>
    <x v="1"/>
    <x v="7"/>
    <n v="5974.62"/>
    <x v="0"/>
    <x v="3"/>
    <n v="5974.62"/>
    <n v="5974.62"/>
    <n v="0"/>
    <n v="0"/>
    <n v="0"/>
    <n v="0"/>
    <n v="0"/>
    <n v="0"/>
    <n v="5974.62"/>
  </r>
  <r>
    <s v="IAC"/>
    <s v="Ets IAC - Sté A"/>
    <x v="0"/>
    <s v="231800"/>
    <s v="Autr immo corp cours"/>
    <x v="1"/>
    <s v=""/>
    <s v=""/>
    <s v=" - "/>
    <s v=""/>
    <s v=""/>
    <s v=" - "/>
    <s v=""/>
    <s v=""/>
    <s v=" - "/>
    <x v="10"/>
    <x v="0"/>
    <x v="7"/>
    <x v="5"/>
    <x v="1"/>
    <x v="2"/>
    <x v="1"/>
    <x v="1"/>
    <x v="7"/>
    <n v="5974.62"/>
    <x v="0"/>
    <x v="3"/>
    <n v="5974.62"/>
    <n v="5974.62"/>
    <n v="0"/>
    <n v="0"/>
    <n v="0"/>
    <n v="0"/>
    <n v="0"/>
    <n v="0"/>
    <n v="5974.62"/>
  </r>
  <r>
    <s v="IAC"/>
    <s v="Ets IAC - Sté A"/>
    <x v="0"/>
    <s v="231800"/>
    <s v="Autr immo corp cours"/>
    <x v="1"/>
    <s v=""/>
    <s v=""/>
    <s v=" - "/>
    <s v=""/>
    <s v=""/>
    <s v=" - "/>
    <s v=""/>
    <s v=""/>
    <s v=" - "/>
    <x v="11"/>
    <x v="0"/>
    <x v="8"/>
    <x v="5"/>
    <x v="1"/>
    <x v="2"/>
    <x v="1"/>
    <x v="1"/>
    <x v="7"/>
    <n v="5163.22"/>
    <x v="0"/>
    <x v="3"/>
    <n v="5163.22"/>
    <n v="5163.22"/>
    <n v="0"/>
    <n v="0"/>
    <n v="0"/>
    <n v="0"/>
    <n v="0"/>
    <n v="0"/>
    <n v="5163.22"/>
  </r>
  <r>
    <s v="IAC"/>
    <s v="Ets IAC - Sté A"/>
    <x v="0"/>
    <s v="231800"/>
    <s v="Autr immo corp cours"/>
    <x v="1"/>
    <s v=""/>
    <s v=""/>
    <s v=" - "/>
    <s v=""/>
    <s v=""/>
    <s v=" - "/>
    <s v=""/>
    <s v=""/>
    <s v=" - "/>
    <x v="12"/>
    <x v="0"/>
    <x v="8"/>
    <x v="5"/>
    <x v="1"/>
    <x v="2"/>
    <x v="1"/>
    <x v="1"/>
    <x v="7"/>
    <n v="5163.22"/>
    <x v="0"/>
    <x v="3"/>
    <n v="5163.22"/>
    <n v="5163.22"/>
    <n v="0"/>
    <n v="0"/>
    <n v="0"/>
    <n v="0"/>
    <n v="0"/>
    <n v="0"/>
    <n v="5163.22"/>
  </r>
  <r>
    <s v="IAC"/>
    <s v="Ets IAC - Sté A"/>
    <x v="0"/>
    <s v="231800"/>
    <s v="Autr immo corp cours"/>
    <x v="1"/>
    <s v=""/>
    <s v=""/>
    <s v=" - "/>
    <s v=""/>
    <s v=""/>
    <s v=" - "/>
    <s v=""/>
    <s v=""/>
    <s v=" - "/>
    <x v="13"/>
    <x v="0"/>
    <x v="7"/>
    <x v="5"/>
    <x v="1"/>
    <x v="2"/>
    <x v="1"/>
    <x v="1"/>
    <x v="7"/>
    <n v="5974.62"/>
    <x v="0"/>
    <x v="3"/>
    <n v="5974.62"/>
    <n v="5974.62"/>
    <n v="0"/>
    <n v="0"/>
    <n v="0"/>
    <n v="0"/>
    <n v="0"/>
    <n v="0"/>
    <n v="5974.62"/>
  </r>
  <r>
    <s v="IAC"/>
    <s v="Ets IAC - Sté A"/>
    <x v="0"/>
    <s v="231800"/>
    <s v="Autr immo corp cours"/>
    <x v="1"/>
    <s v=""/>
    <s v=""/>
    <s v=" - "/>
    <s v=""/>
    <s v=""/>
    <s v=" - "/>
    <s v=""/>
    <s v=""/>
    <s v=" - "/>
    <x v="14"/>
    <x v="0"/>
    <x v="9"/>
    <x v="5"/>
    <x v="1"/>
    <x v="2"/>
    <x v="1"/>
    <x v="1"/>
    <x v="7"/>
    <n v="3870.76"/>
    <x v="0"/>
    <x v="3"/>
    <n v="3870.76"/>
    <n v="3870.76"/>
    <n v="0"/>
    <n v="0"/>
    <n v="0"/>
    <n v="0"/>
    <n v="0"/>
    <n v="0"/>
    <n v="3870.76"/>
  </r>
  <r>
    <s v="IAC"/>
    <s v="Ets IAC - Sté A"/>
    <x v="0"/>
    <s v="231800"/>
    <s v="Autr immo corp cours"/>
    <x v="1"/>
    <s v=""/>
    <s v=""/>
    <s v=" - "/>
    <s v=""/>
    <s v=""/>
    <s v=" - "/>
    <s v=""/>
    <s v=""/>
    <s v=" - "/>
    <x v="15"/>
    <x v="0"/>
    <x v="10"/>
    <x v="5"/>
    <x v="1"/>
    <x v="2"/>
    <x v="1"/>
    <x v="1"/>
    <x v="7"/>
    <n v="3018.65"/>
    <x v="0"/>
    <x v="3"/>
    <n v="3018.65"/>
    <n v="3018.65"/>
    <n v="0"/>
    <n v="0"/>
    <n v="0"/>
    <n v="0"/>
    <n v="0"/>
    <n v="0"/>
    <n v="3018.65"/>
  </r>
  <r>
    <s v="IAC"/>
    <s v="Ets IAC - Sté A"/>
    <x v="0"/>
    <s v="231800"/>
    <s v="Autr immo corp cours"/>
    <x v="1"/>
    <s v=""/>
    <s v=""/>
    <s v=" - "/>
    <s v=""/>
    <s v=""/>
    <s v=" - "/>
    <s v=""/>
    <s v=""/>
    <s v=" - "/>
    <x v="16"/>
    <x v="0"/>
    <x v="11"/>
    <x v="5"/>
    <x v="1"/>
    <x v="2"/>
    <x v="1"/>
    <x v="1"/>
    <x v="7"/>
    <n v="2931.53"/>
    <x v="0"/>
    <x v="3"/>
    <n v="2931.53"/>
    <n v="2931.53"/>
    <n v="0"/>
    <n v="0"/>
    <n v="0"/>
    <n v="0"/>
    <n v="0"/>
    <n v="0"/>
    <n v="2931.53"/>
  </r>
  <r>
    <s v="IAC"/>
    <s v="Ets IAC - Sté A"/>
    <x v="0"/>
    <s v="231800"/>
    <s v="Autr immo corp cours"/>
    <x v="1"/>
    <s v=""/>
    <s v=""/>
    <s v=" - "/>
    <s v=""/>
    <s v=""/>
    <s v=" - "/>
    <s v=""/>
    <s v=""/>
    <s v=" - "/>
    <x v="17"/>
    <x v="0"/>
    <x v="12"/>
    <x v="5"/>
    <x v="1"/>
    <x v="2"/>
    <x v="1"/>
    <x v="1"/>
    <x v="7"/>
    <n v="2931.53"/>
    <x v="0"/>
    <x v="3"/>
    <n v="2931.53"/>
    <n v="2931.53"/>
    <n v="0"/>
    <n v="0"/>
    <n v="0"/>
    <n v="0"/>
    <n v="0"/>
    <n v="0"/>
    <n v="2931.53"/>
  </r>
  <r>
    <m/>
    <m/>
    <x v="1"/>
    <m/>
    <m/>
    <x v="2"/>
    <m/>
    <m/>
    <m/>
    <m/>
    <m/>
    <m/>
    <m/>
    <m/>
    <m/>
    <x v="18"/>
    <x v="1"/>
    <x v="13"/>
    <x v="6"/>
    <x v="2"/>
    <x v="3"/>
    <x v="2"/>
    <x v="2"/>
    <x v="8"/>
    <m/>
    <x v="1"/>
    <x v="4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98" applyNumberFormats="0" applyBorderFormats="0" applyFontFormats="0" applyPatternFormats="0" applyAlignmentFormats="0" applyWidthHeightFormats="1" dataCaption="Valeurs" updatedVersion="5" minRefreshableVersion="3" itemPrintTitles="1" createdVersion="5" indent="0" compact="0" compactData="0" gridDropZones="1" multipleFieldFilters="0">
  <location ref="B6:W29" firstHeaderRow="1" firstDataRow="2" firstDataCol="12"/>
  <pivotFields count="36">
    <pivotField showAll="0"/>
    <pivotField showAll="0"/>
    <pivotField axis="axisRow" showAll="0">
      <items count="6">
        <item m="1" x="2"/>
        <item x="1"/>
        <item m="1" x="3"/>
        <item m="1" x="4"/>
        <item x="0"/>
        <item t="default"/>
      </items>
    </pivotField>
    <pivotField showAll="0"/>
    <pivotField showAll="0"/>
    <pivotField axis="axisRow" compact="0" showAll="0">
      <items count="7">
        <item m="1" x="3"/>
        <item x="2"/>
        <item m="1" x="4"/>
        <item m="1" x="5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0">
        <item x="18"/>
        <item m="1" x="1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15">
        <item x="13"/>
        <item m="1"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compact="0" outline="0" showAll="0" defaultSubtotal="0">
      <items count="8">
        <item x="6"/>
        <item m="1" x="7"/>
        <item x="0"/>
        <item x="1"/>
        <item x="2"/>
        <item x="3"/>
        <item x="4"/>
        <item x="5"/>
      </items>
    </pivotField>
    <pivotField axis="axisRow" compact="0" outline="0" showAll="0" defaultSubtotal="0">
      <items count="4">
        <item x="2"/>
        <item m="1" x="3"/>
        <item x="0"/>
        <item x="1"/>
      </items>
    </pivotField>
    <pivotField axis="axisRow" compact="0" outline="0" showAll="0" defaultSubtotal="0">
      <items count="5">
        <item x="3"/>
        <item m="1" x="4"/>
        <item x="0"/>
        <item x="1"/>
        <item x="2"/>
      </items>
    </pivotField>
    <pivotField axis="axisRow" compact="0" outline="0" showAll="0" defaultSubtotal="0">
      <items count="4">
        <item x="2"/>
        <item m="1" x="3"/>
        <item x="0"/>
        <item x="1"/>
      </items>
    </pivotField>
    <pivotField axis="axisRow" compact="0" outline="0" showAll="0" defaultSubtotal="0">
      <items count="4">
        <item m="1" x="3"/>
        <item x="2"/>
        <item x="0"/>
        <item x="1"/>
      </items>
    </pivotField>
    <pivotField axis="axisRow" compact="0" outline="0" showAll="0" defaultSubtotal="0">
      <items count="10">
        <item m="1" x="9"/>
        <item x="8"/>
        <item x="0"/>
        <item x="1"/>
        <item x="2"/>
        <item x="3"/>
        <item x="4"/>
        <item x="5"/>
        <item x="6"/>
        <item x="7"/>
      </items>
    </pivotField>
    <pivotField dataField="1" compact="0" outline="0" showAll="0" defaultSubtotal="0"/>
    <pivotField axis="axisRow" compact="0" outline="0" showAll="0" defaultSubtotal="0">
      <items count="3">
        <item x="1"/>
        <item m="1" x="2"/>
        <item x="0"/>
      </items>
    </pivotField>
    <pivotField axis="axisRow" compact="0" showAll="0" defaultSubtotal="0">
      <items count="6">
        <item x="4"/>
        <item m="1" x="5"/>
        <item x="0"/>
        <item x="1"/>
        <item x="2"/>
        <item x="3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</pivotFields>
  <rowFields count="13">
    <field x="2"/>
    <field x="5"/>
    <field x="15"/>
    <field x="16"/>
    <field x="17"/>
    <field x="18"/>
    <field x="19"/>
    <field x="20"/>
    <field x="21"/>
    <field x="22"/>
    <field x="23"/>
    <field x="25"/>
    <field x="26"/>
  </rowFields>
  <rowItems count="22">
    <i>
      <x v="4"/>
    </i>
    <i r="1">
      <x v="4"/>
    </i>
    <i r="2">
      <x v="2"/>
      <x/>
      <x v="2"/>
      <x v="2"/>
      <x v="2"/>
      <x v="2"/>
      <x v="2"/>
      <x v="2"/>
      <x v="2"/>
      <x v="2"/>
      <x v="2"/>
    </i>
    <i r="2">
      <x v="3"/>
      <x/>
      <x v="3"/>
      <x v="3"/>
      <x v="3"/>
      <x v="2"/>
      <x v="2"/>
      <x v="2"/>
      <x v="3"/>
      <x v="2"/>
      <x v="3"/>
    </i>
    <i r="2">
      <x v="4"/>
      <x/>
      <x v="4"/>
      <x v="4"/>
      <x v="3"/>
      <x v="2"/>
      <x v="2"/>
      <x v="2"/>
      <x v="4"/>
      <x v="2"/>
      <x v="4"/>
    </i>
    <i r="2">
      <x v="5"/>
      <x/>
      <x v="5"/>
      <x v="2"/>
      <x v="3"/>
      <x v="2"/>
      <x v="2"/>
      <x v="2"/>
      <x v="5"/>
      <x v="2"/>
      <x v="5"/>
    </i>
    <i r="2">
      <x v="6"/>
      <x/>
      <x v="6"/>
      <x v="5"/>
      <x v="3"/>
      <x v="2"/>
      <x v="2"/>
      <x v="2"/>
      <x v="6"/>
      <x v="2"/>
      <x v="5"/>
    </i>
    <i r="2">
      <x v="7"/>
      <x/>
      <x v="7"/>
      <x v="6"/>
      <x v="3"/>
      <x v="2"/>
      <x v="2"/>
      <x v="2"/>
      <x v="7"/>
      <x v="2"/>
      <x v="4"/>
    </i>
    <i r="1">
      <x v="5"/>
    </i>
    <i r="2">
      <x v="8"/>
      <x/>
      <x v="8"/>
      <x v="7"/>
      <x v="3"/>
      <x v="3"/>
      <x v="2"/>
      <x v="3"/>
      <x v="8"/>
      <x v="2"/>
      <x v="5"/>
    </i>
    <i r="2">
      <x v="9"/>
      <x/>
      <x v="9"/>
      <x v="7"/>
      <x v="3"/>
      <x v="4"/>
      <x v="3"/>
      <x v="3"/>
      <x v="9"/>
      <x v="2"/>
      <x v="5"/>
    </i>
    <i r="2">
      <x v="10"/>
      <x/>
      <x v="9"/>
      <x v="7"/>
      <x v="3"/>
      <x v="4"/>
      <x v="3"/>
      <x v="3"/>
      <x v="9"/>
      <x v="2"/>
      <x v="5"/>
    </i>
    <i r="2">
      <x v="11"/>
      <x/>
      <x v="9"/>
      <x v="7"/>
      <x v="3"/>
      <x v="4"/>
      <x v="3"/>
      <x v="3"/>
      <x v="9"/>
      <x v="2"/>
      <x v="5"/>
    </i>
    <i r="2">
      <x v="12"/>
      <x/>
      <x v="9"/>
      <x v="7"/>
      <x v="3"/>
      <x v="4"/>
      <x v="3"/>
      <x v="3"/>
      <x v="9"/>
      <x v="2"/>
      <x v="5"/>
    </i>
    <i r="2">
      <x v="13"/>
      <x/>
      <x v="10"/>
      <x v="7"/>
      <x v="3"/>
      <x v="4"/>
      <x v="3"/>
      <x v="3"/>
      <x v="9"/>
      <x v="2"/>
      <x v="5"/>
    </i>
    <i r="2">
      <x v="14"/>
      <x/>
      <x v="10"/>
      <x v="7"/>
      <x v="3"/>
      <x v="4"/>
      <x v="3"/>
      <x v="3"/>
      <x v="9"/>
      <x v="2"/>
      <x v="5"/>
    </i>
    <i r="2">
      <x v="15"/>
      <x/>
      <x v="9"/>
      <x v="7"/>
      <x v="3"/>
      <x v="4"/>
      <x v="3"/>
      <x v="3"/>
      <x v="9"/>
      <x v="2"/>
      <x v="5"/>
    </i>
    <i r="2">
      <x v="16"/>
      <x/>
      <x v="11"/>
      <x v="7"/>
      <x v="3"/>
      <x v="4"/>
      <x v="3"/>
      <x v="3"/>
      <x v="9"/>
      <x v="2"/>
      <x v="5"/>
    </i>
    <i r="2">
      <x v="17"/>
      <x/>
      <x v="12"/>
      <x v="7"/>
      <x v="3"/>
      <x v="4"/>
      <x v="3"/>
      <x v="3"/>
      <x v="9"/>
      <x v="2"/>
      <x v="5"/>
    </i>
    <i r="2">
      <x v="18"/>
      <x/>
      <x v="13"/>
      <x v="7"/>
      <x v="3"/>
      <x v="4"/>
      <x v="3"/>
      <x v="3"/>
      <x v="9"/>
      <x v="2"/>
      <x v="5"/>
    </i>
    <i r="2">
      <x v="19"/>
      <x/>
      <x v="14"/>
      <x v="7"/>
      <x v="3"/>
      <x v="4"/>
      <x v="3"/>
      <x v="3"/>
      <x v="9"/>
      <x v="2"/>
      <x v="5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omme de Valeur d'actif" fld="24" baseField="26" baseItem="1" numFmtId="4"/>
    <dataField name="Somme de Base d'amortissement" fld="27" baseField="26" baseItem="1" numFmtId="4"/>
    <dataField name="Somme de Valeur brute début d'exercice" fld="28" baseField="26" baseItem="1" numFmtId="4"/>
    <dataField name="Somme de Augmentation par acquisition au" fld="29" baseField="26" baseItem="1" numFmtId="4"/>
    <dataField name="Somme de Diminution par cession au" fld="30" baseField="26" baseItem="1" numFmtId="4"/>
    <dataField name="Somme de Augmentation virement poste/poste au" fld="31" baseField="26" baseItem="1" numFmtId="4"/>
    <dataField name="Somme de Diminution virement poste/poste au" fld="32" baseField="26" baseItem="1" numFmtId="4"/>
    <dataField name="Somme de Augmentation par transfert au" fld="33" baseField="26" baseItem="1" numFmtId="4"/>
    <dataField name="Somme de Diminition par transfert au" fld="34" baseField="26" baseItem="1" numFmtId="4"/>
    <dataField name="Somme de Valeur brute au" fld="35" baseField="26" baseItem="1" numFmtId="4"/>
  </dataFields>
  <formats count="32">
    <format dxfId="63">
      <pivotArea dataOnly="0" labelOnly="1" fieldPosition="0">
        <references count="1">
          <reference field="15" count="0"/>
        </references>
      </pivotArea>
    </format>
    <format dxfId="62">
      <pivotArea dataOnly="0" labelOnly="1" fieldPosition="0">
        <references count="1">
          <reference field="16" count="0"/>
        </references>
      </pivotArea>
    </format>
    <format dxfId="61">
      <pivotArea dataOnly="0" labelOnly="1" fieldPosition="0">
        <references count="1">
          <reference field="17" count="0"/>
        </references>
      </pivotArea>
    </format>
    <format dxfId="60">
      <pivotArea dataOnly="0" labelOnly="1" fieldPosition="0">
        <references count="1">
          <reference field="18" count="0"/>
        </references>
      </pivotArea>
    </format>
    <format dxfId="59">
      <pivotArea dataOnly="0" labelOnly="1" fieldPosition="0">
        <references count="1">
          <reference field="19" count="0"/>
        </references>
      </pivotArea>
    </format>
    <format dxfId="58">
      <pivotArea dataOnly="0" labelOnly="1" fieldPosition="0">
        <references count="1">
          <reference field="20" count="0"/>
        </references>
      </pivotArea>
    </format>
    <format dxfId="57">
      <pivotArea dataOnly="0" labelOnly="1" fieldPosition="0">
        <references count="1">
          <reference field="21" count="0"/>
        </references>
      </pivotArea>
    </format>
    <format dxfId="56">
      <pivotArea dataOnly="0" labelOnly="1" fieldPosition="0">
        <references count="1">
          <reference field="22" count="0"/>
        </references>
      </pivotArea>
    </format>
    <format dxfId="55">
      <pivotArea dataOnly="0" labelOnly="1" fieldPosition="0">
        <references count="1">
          <reference field="23" count="0"/>
        </references>
      </pivotArea>
    </format>
    <format dxfId="54">
      <pivotArea dataOnly="0" labelOnly="1" fieldPosition="0">
        <references count="1">
          <reference field="25" count="0"/>
        </references>
      </pivotArea>
    </format>
    <format dxfId="53">
      <pivotArea dataOnly="0" labelOnly="1" fieldPosition="0">
        <references count="1">
          <reference field="26" count="0"/>
        </references>
      </pivotArea>
    </format>
    <format dxfId="52">
      <pivotArea dataOnly="0" fieldPosition="0">
        <references count="2">
          <reference field="25" count="1" selected="0">
            <x v="1"/>
          </reference>
          <reference field="26" count="1">
            <x v="1"/>
          </reference>
        </references>
      </pivotArea>
    </format>
    <format dxfId="51">
      <pivotArea dataOnly="0" fieldPosition="0">
        <references count="1">
          <reference field="25" count="1">
            <x v="1"/>
          </reference>
        </references>
      </pivotArea>
    </format>
    <format dxfId="50">
      <pivotArea dataOnly="0" fieldPosition="0">
        <references count="1">
          <reference field="23" count="1">
            <x v="0"/>
          </reference>
        </references>
      </pivotArea>
    </format>
    <format dxfId="49">
      <pivotArea dataOnly="0" fieldPosition="0">
        <references count="1">
          <reference field="22" count="1">
            <x v="0"/>
          </reference>
        </references>
      </pivotArea>
    </format>
    <format dxfId="48">
      <pivotArea dataOnly="0" fieldPosition="0">
        <references count="1">
          <reference field="21" count="1">
            <x v="1"/>
          </reference>
        </references>
      </pivotArea>
    </format>
    <format dxfId="47">
      <pivotArea dataOnly="0" fieldPosition="0">
        <references count="1">
          <reference field="20" count="1">
            <x v="1"/>
          </reference>
        </references>
      </pivotArea>
    </format>
    <format dxfId="46">
      <pivotArea dataOnly="0" fieldPosition="0">
        <references count="1">
          <reference field="19" count="1">
            <x v="1"/>
          </reference>
        </references>
      </pivotArea>
    </format>
    <format dxfId="45">
      <pivotArea dataOnly="0" fieldPosition="0">
        <references count="1">
          <reference field="18" count="1">
            <x v="1"/>
          </reference>
        </references>
      </pivotArea>
    </format>
    <format dxfId="44">
      <pivotArea dataOnly="0" fieldPosition="0">
        <references count="1">
          <reference field="17" count="1">
            <x v="1"/>
          </reference>
        </references>
      </pivotArea>
    </format>
    <format dxfId="43">
      <pivotArea dataOnly="0" fieldPosition="0">
        <references count="1">
          <reference field="16" count="1">
            <x v="0"/>
          </reference>
        </references>
      </pivotArea>
    </format>
    <format dxfId="42">
      <pivotArea dataOnly="0" fieldPosition="0">
        <references count="1">
          <reference field="15" count="1">
            <x v="1"/>
          </reference>
        </references>
      </pivotArea>
    </format>
    <format dxfId="41">
      <pivotArea outline="0" fieldPosition="0">
        <references count="1">
          <reference field="4294967294" count="1">
            <x v="0"/>
          </reference>
        </references>
      </pivotArea>
    </format>
    <format dxfId="40">
      <pivotArea outline="0" fieldPosition="0">
        <references count="1">
          <reference field="4294967294" count="1">
            <x v="1"/>
          </reference>
        </references>
      </pivotArea>
    </format>
    <format dxfId="39">
      <pivotArea outline="0" fieldPosition="0">
        <references count="1">
          <reference field="4294967294" count="1">
            <x v="2"/>
          </reference>
        </references>
      </pivotArea>
    </format>
    <format dxfId="38">
      <pivotArea outline="0" fieldPosition="0">
        <references count="1">
          <reference field="4294967294" count="1">
            <x v="9"/>
          </reference>
        </references>
      </pivotArea>
    </format>
    <format dxfId="37">
      <pivotArea outline="0" fieldPosition="0">
        <references count="1">
          <reference field="4294967294" count="1">
            <x v="8"/>
          </reference>
        </references>
      </pivotArea>
    </format>
    <format dxfId="36">
      <pivotArea outline="0" fieldPosition="0">
        <references count="1">
          <reference field="4294967294" count="1">
            <x v="7"/>
          </reference>
        </references>
      </pivotArea>
    </format>
    <format dxfId="35">
      <pivotArea outline="0" fieldPosition="0">
        <references count="1">
          <reference field="4294967294" count="1">
            <x v="6"/>
          </reference>
        </references>
      </pivotArea>
    </format>
    <format dxfId="34">
      <pivotArea outline="0" fieldPosition="0">
        <references count="1">
          <reference field="4294967294" count="1">
            <x v="5"/>
          </reference>
        </references>
      </pivotArea>
    </format>
    <format dxfId="33">
      <pivotArea outline="0" fieldPosition="0">
        <references count="1">
          <reference field="4294967294" count="1">
            <x v="4"/>
          </reference>
        </references>
      </pivotArea>
    </format>
    <format dxfId="32">
      <pivotArea outline="0" fieldPosition="0">
        <references count="1">
          <reference field="4294967294" count="1">
            <x v="3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W29"/>
  <sheetViews>
    <sheetView showGridLines="0" tabSelected="1" zoomScale="85" zoomScaleNormal="85" workbookViewId="0">
      <selection activeCell="B1" sqref="B1"/>
    </sheetView>
  </sheetViews>
  <sheetFormatPr baseColWidth="10" defaultColWidth="14.5703125" defaultRowHeight="15" x14ac:dyDescent="0.25"/>
  <cols>
    <col min="1" max="1" width="3" customWidth="1" collapsed="1"/>
    <col min="2" max="2" width="22.28515625" customWidth="1" collapsed="1"/>
    <col min="3" max="3" width="16.28515625" customWidth="1" collapsed="1"/>
    <col min="4" max="4" width="9.28515625" customWidth="1" collapsed="1"/>
    <col min="5" max="5" width="12.85546875" customWidth="1" collapsed="1"/>
    <col min="6" max="7" width="13" customWidth="1" collapsed="1"/>
    <col min="8" max="8" width="7.42578125" customWidth="1" collapsed="1"/>
    <col min="9" max="9" width="9.85546875" customWidth="1" collapsed="1"/>
    <col min="10" max="10" width="7.28515625" customWidth="1" collapsed="1"/>
    <col min="11" max="11" width="26.42578125" customWidth="1" collapsed="1"/>
    <col min="12" max="13" width="8" customWidth="1" collapsed="1"/>
    <col min="14" max="14" width="17.5703125" customWidth="1" collapsed="1"/>
    <col min="15" max="23" width="19.28515625" customWidth="1" collapsed="1"/>
  </cols>
  <sheetData>
    <row r="1" spans="2:23" x14ac:dyDescent="0.25">
      <c r="B1" s="8"/>
      <c r="C1" s="8"/>
      <c r="D1" s="8"/>
      <c r="E1" s="8"/>
      <c r="F1" s="7"/>
      <c r="T1" s="8"/>
      <c r="V1" s="8"/>
      <c r="W1" s="8" t="str">
        <f>CONCATENATE("Edité au : ",Donnees!$F$1)</f>
        <v>Edité au : 05-01-2017</v>
      </c>
    </row>
    <row r="2" spans="2:23" x14ac:dyDescent="0.25">
      <c r="B2" s="19" t="str">
        <f>CONCATENATE("Etat récapitulatif 2054 au ",Donnees!$B$2)</f>
        <v>Etat récapitulatif 2054 au 31-12-2016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2:23" ht="15.75" thickBot="1" x14ac:dyDescent="0.3">
      <c r="B3" s="16"/>
      <c r="C3" s="16"/>
      <c r="D3" s="16"/>
      <c r="E3" s="16"/>
      <c r="F3" s="16"/>
      <c r="K3" s="10"/>
      <c r="L3" s="10"/>
      <c r="M3" s="10"/>
      <c r="N3" s="10"/>
      <c r="P3" s="10"/>
      <c r="Q3" s="10"/>
      <c r="R3" s="10"/>
      <c r="S3" s="10"/>
      <c r="T3" s="10"/>
      <c r="U3" s="10"/>
    </row>
    <row r="4" spans="2:23" ht="21.75" customHeight="1" x14ac:dyDescent="0.25">
      <c r="B4" s="20"/>
      <c r="C4" s="24" t="s">
        <v>25</v>
      </c>
      <c r="D4" s="25"/>
      <c r="E4" s="22" t="s">
        <v>43</v>
      </c>
      <c r="F4" s="23" t="s">
        <v>44</v>
      </c>
      <c r="G4" s="17" t="s">
        <v>46</v>
      </c>
      <c r="H4" s="17" t="s">
        <v>30</v>
      </c>
      <c r="I4" s="17" t="s">
        <v>31</v>
      </c>
      <c r="J4" s="17" t="s">
        <v>32</v>
      </c>
      <c r="K4" s="17" t="s">
        <v>47</v>
      </c>
      <c r="L4" s="17" t="s">
        <v>34</v>
      </c>
      <c r="M4" s="23" t="s">
        <v>35</v>
      </c>
      <c r="N4" s="17" t="s">
        <v>33</v>
      </c>
      <c r="O4" s="17" t="s">
        <v>36</v>
      </c>
      <c r="P4" s="17" t="s">
        <v>37</v>
      </c>
      <c r="Q4" s="23" t="str">
        <f>CONCATENATE("Augmentation par acquisition 
au ",Donnees!$B$2)</f>
        <v>Augmentation par acquisition 
au 31-12-2016</v>
      </c>
      <c r="R4" s="17" t="str">
        <f>CONCATENATE("Diminution par cession 
au ",Donnees!$B$2)</f>
        <v>Diminution par cession 
au 31-12-2016</v>
      </c>
      <c r="S4" s="23" t="str">
        <f>CONCATENATE("Augmentation virement poste/poste 
au ",Donnees!$B$2)</f>
        <v>Augmentation virement poste/poste 
au 31-12-2016</v>
      </c>
      <c r="T4" s="23" t="str">
        <f>CONCATENATE("Diminution virement poste/poste 
au ",Donnees!$B$2)</f>
        <v>Diminution virement poste/poste 
au 31-12-2016</v>
      </c>
      <c r="U4" s="23" t="str">
        <f>CONCATENATE("Augmentation par transfert 
au ",Donnees!$B$2)</f>
        <v>Augmentation par transfert 
au 31-12-2016</v>
      </c>
      <c r="V4" s="17" t="str">
        <f>CONCATENATE("Diminition par transfert 
au ",Donnees!$B$2)</f>
        <v>Diminition par transfert 
au 31-12-2016</v>
      </c>
      <c r="W4" s="17" t="str">
        <f>CONCATENATE("Valeur brute 
au ",Donnees!$B$2)</f>
        <v>Valeur brute 
au 31-12-2016</v>
      </c>
    </row>
    <row r="5" spans="2:23" ht="21.75" customHeight="1" thickBot="1" x14ac:dyDescent="0.3">
      <c r="B5" s="21"/>
      <c r="C5" s="26"/>
      <c r="D5" s="27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2:23" ht="15" hidden="1" customHeight="1" x14ac:dyDescent="0.25">
      <c r="N6" s="2" t="s">
        <v>19</v>
      </c>
    </row>
    <row r="7" spans="2:23" hidden="1" x14ac:dyDescent="0.25">
      <c r="B7" s="2" t="s">
        <v>0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2" t="s">
        <v>47</v>
      </c>
      <c r="L7" s="2" t="s">
        <v>34</v>
      </c>
      <c r="M7" s="2" t="s">
        <v>35</v>
      </c>
      <c r="N7" t="s">
        <v>39</v>
      </c>
      <c r="O7" t="s">
        <v>40</v>
      </c>
      <c r="P7" t="s">
        <v>41</v>
      </c>
      <c r="Q7" t="s">
        <v>59</v>
      </c>
      <c r="R7" t="s">
        <v>58</v>
      </c>
      <c r="S7" t="s">
        <v>55</v>
      </c>
      <c r="T7" t="s">
        <v>54</v>
      </c>
      <c r="U7" t="s">
        <v>51</v>
      </c>
      <c r="V7" t="s">
        <v>50</v>
      </c>
      <c r="W7" t="s">
        <v>42</v>
      </c>
    </row>
    <row r="8" spans="2:23" x14ac:dyDescent="0.25">
      <c r="B8" s="11" t="s">
        <v>120</v>
      </c>
      <c r="N8" s="12">
        <v>2197248.3800000004</v>
      </c>
      <c r="O8" s="12">
        <v>2197248.3800000004</v>
      </c>
      <c r="P8" s="12">
        <v>2097248.3800000004</v>
      </c>
      <c r="Q8" s="12">
        <v>100000</v>
      </c>
      <c r="R8" s="12">
        <v>25000</v>
      </c>
      <c r="S8" s="12">
        <v>0</v>
      </c>
      <c r="T8" s="12">
        <v>0</v>
      </c>
      <c r="U8" s="12">
        <v>0</v>
      </c>
      <c r="V8" s="12">
        <v>0</v>
      </c>
      <c r="W8" s="12">
        <v>2172248.3800000004</v>
      </c>
    </row>
    <row r="9" spans="2:23" x14ac:dyDescent="0.25">
      <c r="B9" s="13" t="s">
        <v>121</v>
      </c>
      <c r="N9" s="12">
        <v>2131796.37</v>
      </c>
      <c r="O9" s="12">
        <v>2131796.37</v>
      </c>
      <c r="P9" s="12">
        <v>2031796.3699999999</v>
      </c>
      <c r="Q9" s="12">
        <v>100000</v>
      </c>
      <c r="R9" s="12">
        <v>25000</v>
      </c>
      <c r="S9" s="12">
        <v>0</v>
      </c>
      <c r="T9" s="12">
        <v>0</v>
      </c>
      <c r="U9" s="12">
        <v>0</v>
      </c>
      <c r="V9" s="12">
        <v>0</v>
      </c>
      <c r="W9" s="12">
        <v>2106796.37</v>
      </c>
    </row>
    <row r="10" spans="2:23" x14ac:dyDescent="0.25">
      <c r="C10" s="14" t="s">
        <v>65</v>
      </c>
      <c r="D10" s="14">
        <v>0</v>
      </c>
      <c r="E10" s="14" t="s">
        <v>66</v>
      </c>
      <c r="F10" s="14" t="s">
        <v>67</v>
      </c>
      <c r="G10" s="14" t="s">
        <v>68</v>
      </c>
      <c r="H10" s="14" t="s">
        <v>64</v>
      </c>
      <c r="I10" s="14" t="s">
        <v>64</v>
      </c>
      <c r="J10" s="14" t="s">
        <v>69</v>
      </c>
      <c r="K10" s="14" t="s">
        <v>70</v>
      </c>
      <c r="L10" s="14" t="s">
        <v>71</v>
      </c>
      <c r="M10" s="14" t="s">
        <v>72</v>
      </c>
      <c r="N10" s="15">
        <v>25000</v>
      </c>
      <c r="O10" s="15">
        <v>25000</v>
      </c>
      <c r="P10" s="15">
        <v>25000</v>
      </c>
      <c r="Q10" s="15">
        <v>0</v>
      </c>
      <c r="R10" s="15">
        <v>25000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</row>
    <row r="11" spans="2:23" x14ac:dyDescent="0.25">
      <c r="C11" s="14" t="s">
        <v>76</v>
      </c>
      <c r="D11" s="14">
        <v>0</v>
      </c>
      <c r="E11" s="14" t="s">
        <v>77</v>
      </c>
      <c r="F11" s="14" t="s">
        <v>77</v>
      </c>
      <c r="G11" s="14" t="s">
        <v>64</v>
      </c>
      <c r="H11" s="14" t="s">
        <v>64</v>
      </c>
      <c r="I11" s="14" t="s">
        <v>64</v>
      </c>
      <c r="J11" s="14" t="s">
        <v>69</v>
      </c>
      <c r="K11" s="14" t="s">
        <v>78</v>
      </c>
      <c r="L11" s="14" t="s">
        <v>71</v>
      </c>
      <c r="M11" s="14" t="s">
        <v>79</v>
      </c>
      <c r="N11" s="15">
        <v>2000000</v>
      </c>
      <c r="O11" s="15">
        <v>2000000</v>
      </c>
      <c r="P11" s="15">
        <v>2000000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2000000</v>
      </c>
    </row>
    <row r="12" spans="2:23" x14ac:dyDescent="0.25">
      <c r="C12" s="14" t="s">
        <v>80</v>
      </c>
      <c r="D12" s="14">
        <v>0</v>
      </c>
      <c r="E12" s="14" t="s">
        <v>81</v>
      </c>
      <c r="F12" s="14" t="s">
        <v>81</v>
      </c>
      <c r="G12" s="14" t="s">
        <v>64</v>
      </c>
      <c r="H12" s="14" t="s">
        <v>64</v>
      </c>
      <c r="I12" s="14" t="s">
        <v>64</v>
      </c>
      <c r="J12" s="14" t="s">
        <v>69</v>
      </c>
      <c r="K12" s="14" t="s">
        <v>82</v>
      </c>
      <c r="L12" s="14" t="s">
        <v>71</v>
      </c>
      <c r="M12" s="14" t="s">
        <v>83</v>
      </c>
      <c r="N12" s="15">
        <v>820.39</v>
      </c>
      <c r="O12" s="15">
        <v>820.39</v>
      </c>
      <c r="P12" s="15">
        <v>820.39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820.39</v>
      </c>
    </row>
    <row r="13" spans="2:23" x14ac:dyDescent="0.25">
      <c r="C13" s="14" t="s">
        <v>84</v>
      </c>
      <c r="D13" s="14">
        <v>0</v>
      </c>
      <c r="E13" s="14" t="s">
        <v>85</v>
      </c>
      <c r="F13" s="14" t="s">
        <v>67</v>
      </c>
      <c r="G13" s="14" t="s">
        <v>64</v>
      </c>
      <c r="H13" s="14" t="s">
        <v>64</v>
      </c>
      <c r="I13" s="14" t="s">
        <v>64</v>
      </c>
      <c r="J13" s="14" t="s">
        <v>69</v>
      </c>
      <c r="K13" s="14" t="s">
        <v>86</v>
      </c>
      <c r="L13" s="14" t="s">
        <v>71</v>
      </c>
      <c r="M13" s="14" t="s">
        <v>87</v>
      </c>
      <c r="N13" s="15">
        <v>3975.98</v>
      </c>
      <c r="O13" s="15">
        <v>3975.98</v>
      </c>
      <c r="P13" s="15">
        <v>3975.98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3975.98</v>
      </c>
    </row>
    <row r="14" spans="2:23" x14ac:dyDescent="0.25">
      <c r="C14" s="14" t="s">
        <v>88</v>
      </c>
      <c r="D14" s="14">
        <v>0</v>
      </c>
      <c r="E14" s="14" t="s">
        <v>89</v>
      </c>
      <c r="F14" s="14" t="s">
        <v>89</v>
      </c>
      <c r="G14" s="14" t="s">
        <v>64</v>
      </c>
      <c r="H14" s="14" t="s">
        <v>64</v>
      </c>
      <c r="I14" s="14" t="s">
        <v>64</v>
      </c>
      <c r="J14" s="14" t="s">
        <v>69</v>
      </c>
      <c r="K14" s="14" t="s">
        <v>90</v>
      </c>
      <c r="L14" s="14" t="s">
        <v>71</v>
      </c>
      <c r="M14" s="14" t="s">
        <v>87</v>
      </c>
      <c r="N14" s="15">
        <v>2000</v>
      </c>
      <c r="O14" s="15">
        <v>2000</v>
      </c>
      <c r="P14" s="15">
        <v>2000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2000</v>
      </c>
    </row>
    <row r="15" spans="2:23" x14ac:dyDescent="0.25">
      <c r="C15" s="14" t="s">
        <v>91</v>
      </c>
      <c r="D15" s="14">
        <v>0</v>
      </c>
      <c r="E15" s="14" t="s">
        <v>92</v>
      </c>
      <c r="F15" s="14" t="s">
        <v>92</v>
      </c>
      <c r="G15" s="14" t="s">
        <v>64</v>
      </c>
      <c r="H15" s="14" t="s">
        <v>64</v>
      </c>
      <c r="I15" s="14" t="s">
        <v>64</v>
      </c>
      <c r="J15" s="14" t="s">
        <v>69</v>
      </c>
      <c r="K15" s="14" t="s">
        <v>93</v>
      </c>
      <c r="L15" s="14" t="s">
        <v>71</v>
      </c>
      <c r="M15" s="14" t="s">
        <v>83</v>
      </c>
      <c r="N15" s="15">
        <v>100000</v>
      </c>
      <c r="O15" s="15">
        <v>100000</v>
      </c>
      <c r="P15" s="15">
        <v>0</v>
      </c>
      <c r="Q15" s="15">
        <v>100000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100000</v>
      </c>
    </row>
    <row r="16" spans="2:23" x14ac:dyDescent="0.25">
      <c r="B16" s="13" t="s">
        <v>122</v>
      </c>
      <c r="N16" s="12">
        <v>65452.01</v>
      </c>
      <c r="O16" s="12">
        <v>65452.01</v>
      </c>
      <c r="P16" s="12">
        <v>65452.01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65452.01</v>
      </c>
    </row>
    <row r="17" spans="2:23" x14ac:dyDescent="0.25">
      <c r="C17" s="14" t="s">
        <v>96</v>
      </c>
      <c r="D17" s="14">
        <v>0</v>
      </c>
      <c r="E17" s="14" t="s">
        <v>97</v>
      </c>
      <c r="F17" s="14" t="s">
        <v>64</v>
      </c>
      <c r="G17" s="14" t="s">
        <v>64</v>
      </c>
      <c r="H17" s="14" t="s">
        <v>98</v>
      </c>
      <c r="I17" s="14" t="s">
        <v>64</v>
      </c>
      <c r="J17" s="14" t="s">
        <v>99</v>
      </c>
      <c r="K17" s="14" t="s">
        <v>100</v>
      </c>
      <c r="L17" s="14" t="s">
        <v>71</v>
      </c>
      <c r="M17" s="14" t="s">
        <v>87</v>
      </c>
      <c r="N17" s="15">
        <v>12500</v>
      </c>
      <c r="O17" s="15">
        <v>12500</v>
      </c>
      <c r="P17" s="15">
        <v>12500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12500</v>
      </c>
    </row>
    <row r="18" spans="2:23" x14ac:dyDescent="0.25">
      <c r="C18" s="14" t="s">
        <v>101</v>
      </c>
      <c r="D18" s="14">
        <v>0</v>
      </c>
      <c r="E18" s="14" t="s">
        <v>102</v>
      </c>
      <c r="F18" s="14" t="s">
        <v>64</v>
      </c>
      <c r="G18" s="14" t="s">
        <v>64</v>
      </c>
      <c r="H18" s="14" t="s">
        <v>103</v>
      </c>
      <c r="I18" s="14" t="s">
        <v>104</v>
      </c>
      <c r="J18" s="14" t="s">
        <v>99</v>
      </c>
      <c r="K18" s="14" t="s">
        <v>64</v>
      </c>
      <c r="L18" s="14" t="s">
        <v>71</v>
      </c>
      <c r="M18" s="14" t="s">
        <v>87</v>
      </c>
      <c r="N18" s="15">
        <v>5974.62</v>
      </c>
      <c r="O18" s="15">
        <v>5974.62</v>
      </c>
      <c r="P18" s="15">
        <v>5974.62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5974.62</v>
      </c>
    </row>
    <row r="19" spans="2:23" x14ac:dyDescent="0.25">
      <c r="C19" s="14" t="s">
        <v>105</v>
      </c>
      <c r="D19" s="14">
        <v>0</v>
      </c>
      <c r="E19" s="14" t="s">
        <v>102</v>
      </c>
      <c r="F19" s="14" t="s">
        <v>64</v>
      </c>
      <c r="G19" s="14" t="s">
        <v>64</v>
      </c>
      <c r="H19" s="14" t="s">
        <v>103</v>
      </c>
      <c r="I19" s="14" t="s">
        <v>104</v>
      </c>
      <c r="J19" s="14" t="s">
        <v>99</v>
      </c>
      <c r="K19" s="14" t="s">
        <v>64</v>
      </c>
      <c r="L19" s="14" t="s">
        <v>71</v>
      </c>
      <c r="M19" s="14" t="s">
        <v>87</v>
      </c>
      <c r="N19" s="15">
        <v>5974.62</v>
      </c>
      <c r="O19" s="15">
        <v>5974.62</v>
      </c>
      <c r="P19" s="15">
        <v>5974.62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5974.62</v>
      </c>
    </row>
    <row r="20" spans="2:23" x14ac:dyDescent="0.25">
      <c r="C20" s="14" t="s">
        <v>106</v>
      </c>
      <c r="D20" s="14">
        <v>0</v>
      </c>
      <c r="E20" s="14" t="s">
        <v>102</v>
      </c>
      <c r="F20" s="14" t="s">
        <v>64</v>
      </c>
      <c r="G20" s="14" t="s">
        <v>64</v>
      </c>
      <c r="H20" s="14" t="s">
        <v>103</v>
      </c>
      <c r="I20" s="14" t="s">
        <v>104</v>
      </c>
      <c r="J20" s="14" t="s">
        <v>99</v>
      </c>
      <c r="K20" s="14" t="s">
        <v>64</v>
      </c>
      <c r="L20" s="14" t="s">
        <v>71</v>
      </c>
      <c r="M20" s="14" t="s">
        <v>87</v>
      </c>
      <c r="N20" s="15">
        <v>5974.62</v>
      </c>
      <c r="O20" s="15">
        <v>5974.62</v>
      </c>
      <c r="P20" s="15">
        <v>5974.62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5974.62</v>
      </c>
    </row>
    <row r="21" spans="2:23" x14ac:dyDescent="0.25">
      <c r="C21" s="14" t="s">
        <v>107</v>
      </c>
      <c r="D21" s="14">
        <v>0</v>
      </c>
      <c r="E21" s="14" t="s">
        <v>102</v>
      </c>
      <c r="F21" s="14" t="s">
        <v>64</v>
      </c>
      <c r="G21" s="14" t="s">
        <v>64</v>
      </c>
      <c r="H21" s="14" t="s">
        <v>103</v>
      </c>
      <c r="I21" s="14" t="s">
        <v>104</v>
      </c>
      <c r="J21" s="14" t="s">
        <v>99</v>
      </c>
      <c r="K21" s="14" t="s">
        <v>64</v>
      </c>
      <c r="L21" s="14" t="s">
        <v>71</v>
      </c>
      <c r="M21" s="14" t="s">
        <v>87</v>
      </c>
      <c r="N21" s="15">
        <v>5974.62</v>
      </c>
      <c r="O21" s="15">
        <v>5974.62</v>
      </c>
      <c r="P21" s="15">
        <v>5974.62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5974.62</v>
      </c>
    </row>
    <row r="22" spans="2:23" x14ac:dyDescent="0.25">
      <c r="C22" s="14" t="s">
        <v>108</v>
      </c>
      <c r="D22" s="14">
        <v>0</v>
      </c>
      <c r="E22" s="14" t="s">
        <v>109</v>
      </c>
      <c r="F22" s="14" t="s">
        <v>64</v>
      </c>
      <c r="G22" s="14" t="s">
        <v>64</v>
      </c>
      <c r="H22" s="14" t="s">
        <v>103</v>
      </c>
      <c r="I22" s="14" t="s">
        <v>104</v>
      </c>
      <c r="J22" s="14" t="s">
        <v>99</v>
      </c>
      <c r="K22" s="14" t="s">
        <v>64</v>
      </c>
      <c r="L22" s="14" t="s">
        <v>71</v>
      </c>
      <c r="M22" s="14" t="s">
        <v>87</v>
      </c>
      <c r="N22" s="15">
        <v>5163.22</v>
      </c>
      <c r="O22" s="15">
        <v>5163.22</v>
      </c>
      <c r="P22" s="15">
        <v>5163.22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5163.22</v>
      </c>
    </row>
    <row r="23" spans="2:23" x14ac:dyDescent="0.25">
      <c r="C23" s="14" t="s">
        <v>110</v>
      </c>
      <c r="D23" s="14">
        <v>0</v>
      </c>
      <c r="E23" s="14" t="s">
        <v>109</v>
      </c>
      <c r="F23" s="14" t="s">
        <v>64</v>
      </c>
      <c r="G23" s="14" t="s">
        <v>64</v>
      </c>
      <c r="H23" s="14" t="s">
        <v>103</v>
      </c>
      <c r="I23" s="14" t="s">
        <v>104</v>
      </c>
      <c r="J23" s="14" t="s">
        <v>99</v>
      </c>
      <c r="K23" s="14" t="s">
        <v>64</v>
      </c>
      <c r="L23" s="14" t="s">
        <v>71</v>
      </c>
      <c r="M23" s="14" t="s">
        <v>87</v>
      </c>
      <c r="N23" s="15">
        <v>5163.22</v>
      </c>
      <c r="O23" s="15">
        <v>5163.22</v>
      </c>
      <c r="P23" s="15">
        <v>5163.22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5163.22</v>
      </c>
    </row>
    <row r="24" spans="2:23" x14ac:dyDescent="0.25">
      <c r="C24" s="14" t="s">
        <v>111</v>
      </c>
      <c r="D24" s="14">
        <v>0</v>
      </c>
      <c r="E24" s="14" t="s">
        <v>102</v>
      </c>
      <c r="F24" s="14" t="s">
        <v>64</v>
      </c>
      <c r="G24" s="14" t="s">
        <v>64</v>
      </c>
      <c r="H24" s="14" t="s">
        <v>103</v>
      </c>
      <c r="I24" s="14" t="s">
        <v>104</v>
      </c>
      <c r="J24" s="14" t="s">
        <v>99</v>
      </c>
      <c r="K24" s="14" t="s">
        <v>64</v>
      </c>
      <c r="L24" s="14" t="s">
        <v>71</v>
      </c>
      <c r="M24" s="14" t="s">
        <v>87</v>
      </c>
      <c r="N24" s="15">
        <v>5974.62</v>
      </c>
      <c r="O24" s="15">
        <v>5974.62</v>
      </c>
      <c r="P24" s="15">
        <v>5974.62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5974.62</v>
      </c>
    </row>
    <row r="25" spans="2:23" x14ac:dyDescent="0.25">
      <c r="C25" s="14" t="s">
        <v>112</v>
      </c>
      <c r="D25" s="14">
        <v>0</v>
      </c>
      <c r="E25" s="14" t="s">
        <v>113</v>
      </c>
      <c r="F25" s="14" t="s">
        <v>64</v>
      </c>
      <c r="G25" s="14" t="s">
        <v>64</v>
      </c>
      <c r="H25" s="14" t="s">
        <v>103</v>
      </c>
      <c r="I25" s="14" t="s">
        <v>104</v>
      </c>
      <c r="J25" s="14" t="s">
        <v>99</v>
      </c>
      <c r="K25" s="14" t="s">
        <v>64</v>
      </c>
      <c r="L25" s="14" t="s">
        <v>71</v>
      </c>
      <c r="M25" s="14" t="s">
        <v>87</v>
      </c>
      <c r="N25" s="15">
        <v>3870.76</v>
      </c>
      <c r="O25" s="15">
        <v>3870.76</v>
      </c>
      <c r="P25" s="15">
        <v>3870.76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3870.76</v>
      </c>
    </row>
    <row r="26" spans="2:23" x14ac:dyDescent="0.25">
      <c r="C26" s="14" t="s">
        <v>114</v>
      </c>
      <c r="D26" s="14">
        <v>0</v>
      </c>
      <c r="E26" s="14" t="s">
        <v>115</v>
      </c>
      <c r="F26" s="14" t="s">
        <v>64</v>
      </c>
      <c r="G26" s="14" t="s">
        <v>64</v>
      </c>
      <c r="H26" s="14" t="s">
        <v>103</v>
      </c>
      <c r="I26" s="14" t="s">
        <v>104</v>
      </c>
      <c r="J26" s="14" t="s">
        <v>99</v>
      </c>
      <c r="K26" s="14" t="s">
        <v>64</v>
      </c>
      <c r="L26" s="14" t="s">
        <v>71</v>
      </c>
      <c r="M26" s="14" t="s">
        <v>87</v>
      </c>
      <c r="N26" s="15">
        <v>3018.65</v>
      </c>
      <c r="O26" s="15">
        <v>3018.65</v>
      </c>
      <c r="P26" s="15">
        <v>3018.65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3018.65</v>
      </c>
    </row>
    <row r="27" spans="2:23" x14ac:dyDescent="0.25">
      <c r="C27" s="14" t="s">
        <v>116</v>
      </c>
      <c r="D27" s="14">
        <v>0</v>
      </c>
      <c r="E27" s="14" t="s">
        <v>117</v>
      </c>
      <c r="F27" s="14" t="s">
        <v>64</v>
      </c>
      <c r="G27" s="14" t="s">
        <v>64</v>
      </c>
      <c r="H27" s="14" t="s">
        <v>103</v>
      </c>
      <c r="I27" s="14" t="s">
        <v>104</v>
      </c>
      <c r="J27" s="14" t="s">
        <v>99</v>
      </c>
      <c r="K27" s="14" t="s">
        <v>64</v>
      </c>
      <c r="L27" s="14" t="s">
        <v>71</v>
      </c>
      <c r="M27" s="14" t="s">
        <v>87</v>
      </c>
      <c r="N27" s="15">
        <v>2931.53</v>
      </c>
      <c r="O27" s="15">
        <v>2931.53</v>
      </c>
      <c r="P27" s="15">
        <v>2931.53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2931.53</v>
      </c>
    </row>
    <row r="28" spans="2:23" x14ac:dyDescent="0.25">
      <c r="C28" s="14" t="s">
        <v>118</v>
      </c>
      <c r="D28" s="14">
        <v>0</v>
      </c>
      <c r="E28" s="14" t="s">
        <v>119</v>
      </c>
      <c r="F28" s="14" t="s">
        <v>64</v>
      </c>
      <c r="G28" s="14" t="s">
        <v>64</v>
      </c>
      <c r="H28" s="14" t="s">
        <v>103</v>
      </c>
      <c r="I28" s="14" t="s">
        <v>104</v>
      </c>
      <c r="J28" s="14" t="s">
        <v>99</v>
      </c>
      <c r="K28" s="14" t="s">
        <v>64</v>
      </c>
      <c r="L28" s="14" t="s">
        <v>71</v>
      </c>
      <c r="M28" s="14" t="s">
        <v>87</v>
      </c>
      <c r="N28" s="15">
        <v>2931.53</v>
      </c>
      <c r="O28" s="15">
        <v>2931.53</v>
      </c>
      <c r="P28" s="15">
        <v>2931.53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2931.53</v>
      </c>
    </row>
    <row r="29" spans="2:23" x14ac:dyDescent="0.25">
      <c r="B29" s="11" t="s">
        <v>1</v>
      </c>
      <c r="N29" s="12">
        <v>2197248.3800000004</v>
      </c>
      <c r="O29" s="12">
        <v>2197248.3800000004</v>
      </c>
      <c r="P29" s="12">
        <v>2097248.3800000004</v>
      </c>
      <c r="Q29" s="12">
        <v>100000</v>
      </c>
      <c r="R29" s="12">
        <v>25000</v>
      </c>
      <c r="S29" s="12">
        <v>0</v>
      </c>
      <c r="T29" s="12">
        <v>0</v>
      </c>
      <c r="U29" s="12">
        <v>0</v>
      </c>
      <c r="V29" s="12">
        <v>0</v>
      </c>
      <c r="W29" s="12">
        <v>2172248.3800000004</v>
      </c>
    </row>
  </sheetData>
  <mergeCells count="22">
    <mergeCell ref="B2:W2"/>
    <mergeCell ref="J4:J5"/>
    <mergeCell ref="K4:K5"/>
    <mergeCell ref="B4:B5"/>
    <mergeCell ref="E4:E5"/>
    <mergeCell ref="F4:F5"/>
    <mergeCell ref="C4:D5"/>
    <mergeCell ref="W4:W5"/>
    <mergeCell ref="V4:V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G4:G5"/>
    <mergeCell ref="H4:H5"/>
    <mergeCell ref="I4:I5"/>
  </mergeCells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N21"/>
  <sheetViews>
    <sheetView workbookViewId="0"/>
  </sheetViews>
  <sheetFormatPr baseColWidth="10" defaultColWidth="14.28515625" defaultRowHeight="15" x14ac:dyDescent="0.25"/>
  <cols>
    <col min="1" max="1" width="15.28515625" style="1" customWidth="1" collapsed="1"/>
    <col min="2" max="3" width="37.7109375" style="1" customWidth="1" collapsed="1"/>
    <col min="4" max="4" width="18.28515625" style="1" customWidth="1" collapsed="1"/>
    <col min="5" max="6" width="39.85546875" style="1" customWidth="1" collapsed="1"/>
    <col min="7" max="7" width="18" style="1" customWidth="1" collapsed="1"/>
    <col min="8" max="9" width="31.85546875" style="1" customWidth="1" collapsed="1"/>
    <col min="10" max="10" width="18.7109375" style="1" customWidth="1" collapsed="1"/>
    <col min="11" max="12" width="34" style="1" customWidth="1" collapsed="1"/>
    <col min="13" max="13" width="20.140625" style="1" customWidth="1" collapsed="1"/>
    <col min="14" max="15" width="35.140625" style="1" customWidth="1" collapsed="1"/>
    <col min="16" max="16" width="14.42578125" style="1" bestFit="1" customWidth="1" collapsed="1"/>
    <col min="17" max="17" width="12.85546875" style="1" bestFit="1" customWidth="1" collapsed="1"/>
    <col min="18" max="18" width="11" style="1" bestFit="1" customWidth="1" collapsed="1"/>
    <col min="19" max="19" width="14.7109375" style="1" bestFit="1" customWidth="1" collapsed="1"/>
    <col min="20" max="20" width="14.85546875" style="1" bestFit="1" customWidth="1" collapsed="1"/>
    <col min="21" max="21" width="7.5703125" style="1" bestFit="1" customWidth="1" collapsed="1"/>
    <col min="22" max="22" width="15.5703125" style="1" bestFit="1" customWidth="1" collapsed="1"/>
    <col min="23" max="23" width="5.28515625" style="1" bestFit="1" customWidth="1" collapsed="1"/>
    <col min="24" max="24" width="26.140625" style="1" customWidth="1" collapsed="1"/>
    <col min="25" max="25" width="12.7109375" style="1" bestFit="1" customWidth="1" collapsed="1"/>
    <col min="26" max="26" width="8.140625" style="1" bestFit="1" customWidth="1" collapsed="1"/>
    <col min="27" max="27" width="4.85546875" style="1" bestFit="1" customWidth="1" collapsed="1"/>
    <col min="28" max="28" width="20.7109375" style="1" bestFit="1" customWidth="1" collapsed="1"/>
    <col min="29" max="29" width="27.7109375" style="1" bestFit="1" customWidth="1" collapsed="1"/>
    <col min="30" max="30" width="31" style="1" bestFit="1" customWidth="1" collapsed="1"/>
    <col min="31" max="31" width="25" style="1" bestFit="1" customWidth="1" collapsed="1"/>
    <col min="32" max="32" width="37.7109375" style="1" bestFit="1" customWidth="1" collapsed="1"/>
    <col min="33" max="33" width="34.42578125" style="1" bestFit="1" customWidth="1" collapsed="1"/>
    <col min="34" max="34" width="29" style="1" bestFit="1" customWidth="1" collapsed="1"/>
    <col min="35" max="35" width="24.7109375" style="1" bestFit="1" customWidth="1" collapsed="1"/>
    <col min="36" max="36" width="14.7109375" style="1" bestFit="1" customWidth="1" collapsed="1"/>
    <col min="37" max="37" width="14" style="1" customWidth="1" collapsed="1"/>
    <col min="38" max="40" width="14.5703125" style="1" customWidth="1" collapsed="1"/>
    <col min="41" max="16384" width="14.28515625" style="1" collapsed="1"/>
  </cols>
  <sheetData>
    <row r="1" spans="1:40" x14ac:dyDescent="0.25">
      <c r="A1" s="1" t="s">
        <v>9</v>
      </c>
      <c r="B1" s="1" t="str">
        <f>AL4</f>
        <v>779635</v>
      </c>
      <c r="C1" s="1" t="s">
        <v>10</v>
      </c>
      <c r="D1" s="1" t="str">
        <f>AM4</f>
        <v>DEB</v>
      </c>
      <c r="E1" s="1" t="s">
        <v>11</v>
      </c>
      <c r="F1" s="1" t="str">
        <f>AN4</f>
        <v>05-01-2017</v>
      </c>
    </row>
    <row r="2" spans="1:40" x14ac:dyDescent="0.25">
      <c r="A2" s="1" t="s">
        <v>45</v>
      </c>
      <c r="B2" s="1" t="str">
        <f>AK4</f>
        <v>31-12-2016</v>
      </c>
    </row>
    <row r="3" spans="1:40" s="3" customFormat="1" ht="15" customHeight="1" x14ac:dyDescent="0.25">
      <c r="A3" s="5" t="s">
        <v>2</v>
      </c>
      <c r="B3" s="5" t="s">
        <v>3</v>
      </c>
      <c r="C3" s="5" t="s">
        <v>15</v>
      </c>
      <c r="D3" s="5" t="s">
        <v>20</v>
      </c>
      <c r="E3" s="5" t="s">
        <v>4</v>
      </c>
      <c r="F3" s="5" t="s">
        <v>16</v>
      </c>
      <c r="G3" s="5" t="s">
        <v>5</v>
      </c>
      <c r="H3" s="5" t="s">
        <v>6</v>
      </c>
      <c r="I3" s="5" t="s">
        <v>17</v>
      </c>
      <c r="J3" s="5" t="s">
        <v>7</v>
      </c>
      <c r="K3" s="5" t="s">
        <v>8</v>
      </c>
      <c r="L3" s="5" t="s">
        <v>18</v>
      </c>
      <c r="M3" s="5" t="s">
        <v>22</v>
      </c>
      <c r="N3" s="5" t="s">
        <v>23</v>
      </c>
      <c r="O3" s="5" t="s">
        <v>24</v>
      </c>
      <c r="P3" s="4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47</v>
      </c>
      <c r="Y3" s="1" t="s">
        <v>33</v>
      </c>
      <c r="Z3" s="1" t="s">
        <v>34</v>
      </c>
      <c r="AA3" s="1" t="s">
        <v>35</v>
      </c>
      <c r="AB3" s="1" t="s">
        <v>36</v>
      </c>
      <c r="AC3" s="1" t="s">
        <v>37</v>
      </c>
      <c r="AD3" s="1" t="s">
        <v>57</v>
      </c>
      <c r="AE3" s="1" t="s">
        <v>56</v>
      </c>
      <c r="AF3" s="1" t="s">
        <v>53</v>
      </c>
      <c r="AG3" s="1" t="s">
        <v>52</v>
      </c>
      <c r="AH3" s="1" t="s">
        <v>49</v>
      </c>
      <c r="AI3" s="1" t="s">
        <v>48</v>
      </c>
      <c r="AJ3" s="1" t="s">
        <v>38</v>
      </c>
      <c r="AK3" s="4" t="s">
        <v>21</v>
      </c>
      <c r="AL3" s="6" t="s">
        <v>12</v>
      </c>
      <c r="AM3" s="6" t="s">
        <v>13</v>
      </c>
      <c r="AN3" s="6" t="s">
        <v>14</v>
      </c>
    </row>
    <row r="4" spans="1:40" x14ac:dyDescent="0.25">
      <c r="A4" s="1" t="s">
        <v>60</v>
      </c>
      <c r="B4" s="1" t="s">
        <v>61</v>
      </c>
      <c r="C4" s="1" t="str">
        <f t="shared" ref="C4:C21" si="0">CONCATENATE(A4," - ",B4)</f>
        <v>IAC - Ets IAC - Sté A</v>
      </c>
      <c r="D4" s="1" t="s">
        <v>62</v>
      </c>
      <c r="E4" s="1" t="s">
        <v>63</v>
      </c>
      <c r="F4" s="1" t="str">
        <f t="shared" ref="F4:F21" si="1">CONCATENATE(D4," - ",E4)</f>
        <v>218100 - Inst gen,agenc,amena</v>
      </c>
      <c r="G4" s="1" t="s">
        <v>64</v>
      </c>
      <c r="H4" s="1" t="s">
        <v>64</v>
      </c>
      <c r="I4" s="1" t="str">
        <f t="shared" ref="I4:I21" si="2">CONCATENATE(G4," - ",H4)</f>
        <v xml:space="preserve"> - </v>
      </c>
      <c r="J4" s="1" t="s">
        <v>64</v>
      </c>
      <c r="K4" s="1" t="s">
        <v>64</v>
      </c>
      <c r="L4" s="1" t="str">
        <f t="shared" ref="L4:L21" si="3">CONCATENATE(J4," - ",K4)</f>
        <v xml:space="preserve"> - </v>
      </c>
      <c r="M4" s="1" t="s">
        <v>64</v>
      </c>
      <c r="N4" s="1" t="s">
        <v>64</v>
      </c>
      <c r="O4" s="1" t="str">
        <f t="shared" ref="O4:O21" si="4">CONCATENATE(M4," - ",N4)</f>
        <v xml:space="preserve"> - </v>
      </c>
      <c r="P4" s="1" t="s">
        <v>65</v>
      </c>
      <c r="Q4" s="1">
        <v>0</v>
      </c>
      <c r="R4" s="1" t="s">
        <v>66</v>
      </c>
      <c r="S4" s="1" t="s">
        <v>67</v>
      </c>
      <c r="T4" s="1" t="s">
        <v>68</v>
      </c>
      <c r="U4" s="1" t="s">
        <v>64</v>
      </c>
      <c r="V4" s="1" t="s">
        <v>64</v>
      </c>
      <c r="W4" s="1" t="s">
        <v>69</v>
      </c>
      <c r="X4" s="1" t="s">
        <v>70</v>
      </c>
      <c r="Y4" s="9">
        <v>25000</v>
      </c>
      <c r="Z4" s="1" t="s">
        <v>71</v>
      </c>
      <c r="AA4" s="1" t="s">
        <v>72</v>
      </c>
      <c r="AB4" s="9">
        <v>25000</v>
      </c>
      <c r="AC4" s="9">
        <v>25000</v>
      </c>
      <c r="AD4" s="9">
        <v>0</v>
      </c>
      <c r="AE4" s="9">
        <v>25000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1" t="s">
        <v>68</v>
      </c>
      <c r="AL4" s="1" t="s">
        <v>73</v>
      </c>
      <c r="AM4" s="1" t="s">
        <v>74</v>
      </c>
      <c r="AN4" s="1" t="s">
        <v>75</v>
      </c>
    </row>
    <row r="5" spans="1:40" x14ac:dyDescent="0.25">
      <c r="A5" s="1" t="s">
        <v>60</v>
      </c>
      <c r="B5" s="1" t="s">
        <v>61</v>
      </c>
      <c r="C5" s="1" t="str">
        <f t="shared" si="0"/>
        <v>IAC - Ets IAC - Sté A</v>
      </c>
      <c r="D5" s="1" t="s">
        <v>62</v>
      </c>
      <c r="E5" s="1" t="s">
        <v>63</v>
      </c>
      <c r="F5" s="1" t="str">
        <f t="shared" si="1"/>
        <v>218100 - Inst gen,agenc,amena</v>
      </c>
      <c r="G5" s="1" t="s">
        <v>64</v>
      </c>
      <c r="H5" s="1" t="s">
        <v>64</v>
      </c>
      <c r="I5" s="1" t="str">
        <f t="shared" si="2"/>
        <v xml:space="preserve"> - </v>
      </c>
      <c r="J5" s="1" t="s">
        <v>64</v>
      </c>
      <c r="K5" s="1" t="s">
        <v>64</v>
      </c>
      <c r="L5" s="1" t="str">
        <f t="shared" si="3"/>
        <v xml:space="preserve"> - </v>
      </c>
      <c r="M5" s="1" t="s">
        <v>64</v>
      </c>
      <c r="N5" s="1" t="s">
        <v>64</v>
      </c>
      <c r="O5" s="1" t="str">
        <f t="shared" si="4"/>
        <v xml:space="preserve"> - </v>
      </c>
      <c r="P5" s="1" t="s">
        <v>76</v>
      </c>
      <c r="Q5" s="1">
        <v>0</v>
      </c>
      <c r="R5" s="1" t="s">
        <v>77</v>
      </c>
      <c r="S5" s="1" t="s">
        <v>77</v>
      </c>
      <c r="T5" s="1" t="s">
        <v>64</v>
      </c>
      <c r="U5" s="1" t="s">
        <v>64</v>
      </c>
      <c r="V5" s="1" t="s">
        <v>64</v>
      </c>
      <c r="W5" s="1" t="s">
        <v>69</v>
      </c>
      <c r="X5" s="1" t="s">
        <v>78</v>
      </c>
      <c r="Y5" s="9">
        <v>2000000</v>
      </c>
      <c r="Z5" s="1" t="s">
        <v>71</v>
      </c>
      <c r="AA5" s="1" t="s">
        <v>79</v>
      </c>
      <c r="AB5" s="9">
        <v>2000000</v>
      </c>
      <c r="AC5" s="9">
        <v>2000000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2000000</v>
      </c>
      <c r="AK5" s="1" t="s">
        <v>68</v>
      </c>
      <c r="AL5" s="1" t="s">
        <v>73</v>
      </c>
      <c r="AM5" s="1" t="s">
        <v>74</v>
      </c>
      <c r="AN5" s="1" t="s">
        <v>75</v>
      </c>
    </row>
    <row r="6" spans="1:40" x14ac:dyDescent="0.25">
      <c r="A6" s="1" t="s">
        <v>60</v>
      </c>
      <c r="B6" s="1" t="s">
        <v>61</v>
      </c>
      <c r="C6" s="1" t="str">
        <f t="shared" si="0"/>
        <v>IAC - Ets IAC - Sté A</v>
      </c>
      <c r="D6" s="1" t="s">
        <v>62</v>
      </c>
      <c r="E6" s="1" t="s">
        <v>63</v>
      </c>
      <c r="F6" s="1" t="str">
        <f t="shared" si="1"/>
        <v>218100 - Inst gen,agenc,amena</v>
      </c>
      <c r="G6" s="1" t="s">
        <v>64</v>
      </c>
      <c r="H6" s="1" t="s">
        <v>64</v>
      </c>
      <c r="I6" s="1" t="str">
        <f t="shared" si="2"/>
        <v xml:space="preserve"> - </v>
      </c>
      <c r="J6" s="1" t="s">
        <v>64</v>
      </c>
      <c r="K6" s="1" t="s">
        <v>64</v>
      </c>
      <c r="L6" s="1" t="str">
        <f t="shared" si="3"/>
        <v xml:space="preserve"> - </v>
      </c>
      <c r="M6" s="1" t="s">
        <v>64</v>
      </c>
      <c r="N6" s="1" t="s">
        <v>64</v>
      </c>
      <c r="O6" s="1" t="str">
        <f t="shared" si="4"/>
        <v xml:space="preserve"> - </v>
      </c>
      <c r="P6" s="1" t="s">
        <v>80</v>
      </c>
      <c r="Q6" s="1">
        <v>0</v>
      </c>
      <c r="R6" s="1" t="s">
        <v>81</v>
      </c>
      <c r="S6" s="1" t="s">
        <v>81</v>
      </c>
      <c r="T6" s="1" t="s">
        <v>64</v>
      </c>
      <c r="U6" s="1" t="s">
        <v>64</v>
      </c>
      <c r="V6" s="1" t="s">
        <v>64</v>
      </c>
      <c r="W6" s="1" t="s">
        <v>69</v>
      </c>
      <c r="X6" s="1" t="s">
        <v>82</v>
      </c>
      <c r="Y6" s="9">
        <v>820.39</v>
      </c>
      <c r="Z6" s="1" t="s">
        <v>71</v>
      </c>
      <c r="AA6" s="1" t="s">
        <v>83</v>
      </c>
      <c r="AB6" s="9">
        <v>820.39</v>
      </c>
      <c r="AC6" s="9">
        <v>820.39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820.39</v>
      </c>
      <c r="AK6" s="1" t="s">
        <v>68</v>
      </c>
      <c r="AL6" s="1" t="s">
        <v>73</v>
      </c>
      <c r="AM6" s="1" t="s">
        <v>74</v>
      </c>
      <c r="AN6" s="1" t="s">
        <v>75</v>
      </c>
    </row>
    <row r="7" spans="1:40" x14ac:dyDescent="0.25">
      <c r="A7" s="1" t="s">
        <v>60</v>
      </c>
      <c r="B7" s="1" t="s">
        <v>61</v>
      </c>
      <c r="C7" s="1" t="str">
        <f t="shared" si="0"/>
        <v>IAC - Ets IAC - Sté A</v>
      </c>
      <c r="D7" s="1" t="s">
        <v>62</v>
      </c>
      <c r="E7" s="1" t="s">
        <v>63</v>
      </c>
      <c r="F7" s="1" t="str">
        <f t="shared" si="1"/>
        <v>218100 - Inst gen,agenc,amena</v>
      </c>
      <c r="G7" s="1" t="s">
        <v>64</v>
      </c>
      <c r="H7" s="1" t="s">
        <v>64</v>
      </c>
      <c r="I7" s="1" t="str">
        <f t="shared" si="2"/>
        <v xml:space="preserve"> - </v>
      </c>
      <c r="J7" s="1" t="s">
        <v>64</v>
      </c>
      <c r="K7" s="1" t="s">
        <v>64</v>
      </c>
      <c r="L7" s="1" t="str">
        <f t="shared" si="3"/>
        <v xml:space="preserve"> - </v>
      </c>
      <c r="M7" s="1" t="s">
        <v>64</v>
      </c>
      <c r="N7" s="1" t="s">
        <v>64</v>
      </c>
      <c r="O7" s="1" t="str">
        <f t="shared" si="4"/>
        <v xml:space="preserve"> - </v>
      </c>
      <c r="P7" s="1" t="s">
        <v>84</v>
      </c>
      <c r="Q7" s="1">
        <v>0</v>
      </c>
      <c r="R7" s="1" t="s">
        <v>85</v>
      </c>
      <c r="S7" s="1" t="s">
        <v>67</v>
      </c>
      <c r="T7" s="1" t="s">
        <v>64</v>
      </c>
      <c r="U7" s="1" t="s">
        <v>64</v>
      </c>
      <c r="V7" s="1" t="s">
        <v>64</v>
      </c>
      <c r="W7" s="1" t="s">
        <v>69</v>
      </c>
      <c r="X7" s="1" t="s">
        <v>86</v>
      </c>
      <c r="Y7" s="9">
        <v>3975.98</v>
      </c>
      <c r="Z7" s="1" t="s">
        <v>71</v>
      </c>
      <c r="AA7" s="1" t="s">
        <v>87</v>
      </c>
      <c r="AB7" s="9">
        <v>3975.98</v>
      </c>
      <c r="AC7" s="9">
        <v>3975.98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3975.98</v>
      </c>
      <c r="AK7" s="1" t="s">
        <v>68</v>
      </c>
      <c r="AL7" s="1" t="s">
        <v>73</v>
      </c>
      <c r="AM7" s="1" t="s">
        <v>74</v>
      </c>
      <c r="AN7" s="1" t="s">
        <v>75</v>
      </c>
    </row>
    <row r="8" spans="1:40" x14ac:dyDescent="0.25">
      <c r="A8" s="1" t="s">
        <v>60</v>
      </c>
      <c r="B8" s="1" t="s">
        <v>61</v>
      </c>
      <c r="C8" s="1" t="str">
        <f t="shared" si="0"/>
        <v>IAC - Ets IAC - Sté A</v>
      </c>
      <c r="D8" s="1" t="s">
        <v>62</v>
      </c>
      <c r="E8" s="1" t="s">
        <v>63</v>
      </c>
      <c r="F8" s="1" t="str">
        <f t="shared" si="1"/>
        <v>218100 - Inst gen,agenc,amena</v>
      </c>
      <c r="G8" s="1" t="s">
        <v>64</v>
      </c>
      <c r="H8" s="1" t="s">
        <v>64</v>
      </c>
      <c r="I8" s="1" t="str">
        <f t="shared" si="2"/>
        <v xml:space="preserve"> - </v>
      </c>
      <c r="J8" s="1" t="s">
        <v>64</v>
      </c>
      <c r="K8" s="1" t="s">
        <v>64</v>
      </c>
      <c r="L8" s="1" t="str">
        <f t="shared" si="3"/>
        <v xml:space="preserve"> - </v>
      </c>
      <c r="M8" s="1" t="s">
        <v>64</v>
      </c>
      <c r="N8" s="1" t="s">
        <v>64</v>
      </c>
      <c r="O8" s="1" t="str">
        <f t="shared" si="4"/>
        <v xml:space="preserve"> - </v>
      </c>
      <c r="P8" s="1" t="s">
        <v>88</v>
      </c>
      <c r="Q8" s="1">
        <v>0</v>
      </c>
      <c r="R8" s="1" t="s">
        <v>89</v>
      </c>
      <c r="S8" s="1" t="s">
        <v>89</v>
      </c>
      <c r="T8" s="1" t="s">
        <v>64</v>
      </c>
      <c r="U8" s="1" t="s">
        <v>64</v>
      </c>
      <c r="V8" s="1" t="s">
        <v>64</v>
      </c>
      <c r="W8" s="1" t="s">
        <v>69</v>
      </c>
      <c r="X8" s="1" t="s">
        <v>90</v>
      </c>
      <c r="Y8" s="9">
        <v>2000</v>
      </c>
      <c r="Z8" s="1" t="s">
        <v>71</v>
      </c>
      <c r="AA8" s="1" t="s">
        <v>87</v>
      </c>
      <c r="AB8" s="9">
        <v>2000</v>
      </c>
      <c r="AC8" s="9">
        <v>2000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2000</v>
      </c>
      <c r="AK8" s="1" t="s">
        <v>68</v>
      </c>
      <c r="AL8" s="1" t="s">
        <v>73</v>
      </c>
      <c r="AM8" s="1" t="s">
        <v>74</v>
      </c>
      <c r="AN8" s="1" t="s">
        <v>75</v>
      </c>
    </row>
    <row r="9" spans="1:40" x14ac:dyDescent="0.25">
      <c r="A9" s="1" t="s">
        <v>60</v>
      </c>
      <c r="B9" s="1" t="s">
        <v>61</v>
      </c>
      <c r="C9" s="1" t="str">
        <f t="shared" si="0"/>
        <v>IAC - Ets IAC - Sté A</v>
      </c>
      <c r="D9" s="1" t="s">
        <v>62</v>
      </c>
      <c r="E9" s="1" t="s">
        <v>63</v>
      </c>
      <c r="F9" s="1" t="str">
        <f t="shared" si="1"/>
        <v>218100 - Inst gen,agenc,amena</v>
      </c>
      <c r="G9" s="1" t="s">
        <v>64</v>
      </c>
      <c r="H9" s="1" t="s">
        <v>64</v>
      </c>
      <c r="I9" s="1" t="str">
        <f t="shared" si="2"/>
        <v xml:space="preserve"> - </v>
      </c>
      <c r="J9" s="1" t="s">
        <v>64</v>
      </c>
      <c r="K9" s="1" t="s">
        <v>64</v>
      </c>
      <c r="L9" s="1" t="str">
        <f t="shared" si="3"/>
        <v xml:space="preserve"> - </v>
      </c>
      <c r="M9" s="1" t="s">
        <v>64</v>
      </c>
      <c r="N9" s="1" t="s">
        <v>64</v>
      </c>
      <c r="O9" s="1" t="str">
        <f t="shared" si="4"/>
        <v xml:space="preserve"> - </v>
      </c>
      <c r="P9" s="1" t="s">
        <v>91</v>
      </c>
      <c r="Q9" s="1">
        <v>0</v>
      </c>
      <c r="R9" s="1" t="s">
        <v>92</v>
      </c>
      <c r="S9" s="1" t="s">
        <v>92</v>
      </c>
      <c r="T9" s="1" t="s">
        <v>64</v>
      </c>
      <c r="U9" s="1" t="s">
        <v>64</v>
      </c>
      <c r="V9" s="1" t="s">
        <v>64</v>
      </c>
      <c r="W9" s="1" t="s">
        <v>69</v>
      </c>
      <c r="X9" s="1" t="s">
        <v>93</v>
      </c>
      <c r="Y9" s="9">
        <v>100000</v>
      </c>
      <c r="Z9" s="1" t="s">
        <v>71</v>
      </c>
      <c r="AA9" s="1" t="s">
        <v>83</v>
      </c>
      <c r="AB9" s="9">
        <v>100000</v>
      </c>
      <c r="AC9" s="9">
        <v>0</v>
      </c>
      <c r="AD9" s="9">
        <v>100000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100000</v>
      </c>
      <c r="AK9" s="1" t="s">
        <v>68</v>
      </c>
      <c r="AL9" s="1" t="s">
        <v>73</v>
      </c>
      <c r="AM9" s="1" t="s">
        <v>74</v>
      </c>
      <c r="AN9" s="1" t="s">
        <v>75</v>
      </c>
    </row>
    <row r="10" spans="1:40" x14ac:dyDescent="0.25">
      <c r="A10" s="1" t="s">
        <v>60</v>
      </c>
      <c r="B10" s="1" t="s">
        <v>61</v>
      </c>
      <c r="C10" s="1" t="str">
        <f t="shared" si="0"/>
        <v>IAC - Ets IAC - Sté A</v>
      </c>
      <c r="D10" s="1" t="s">
        <v>94</v>
      </c>
      <c r="E10" s="1" t="s">
        <v>95</v>
      </c>
      <c r="F10" s="1" t="str">
        <f t="shared" si="1"/>
        <v>231800 - Autr immo corp cours</v>
      </c>
      <c r="G10" s="1" t="s">
        <v>64</v>
      </c>
      <c r="H10" s="1" t="s">
        <v>64</v>
      </c>
      <c r="I10" s="1" t="str">
        <f t="shared" si="2"/>
        <v xml:space="preserve"> - </v>
      </c>
      <c r="J10" s="1" t="s">
        <v>64</v>
      </c>
      <c r="K10" s="1" t="s">
        <v>64</v>
      </c>
      <c r="L10" s="1" t="str">
        <f t="shared" si="3"/>
        <v xml:space="preserve"> - </v>
      </c>
      <c r="M10" s="1" t="s">
        <v>64</v>
      </c>
      <c r="N10" s="1" t="s">
        <v>64</v>
      </c>
      <c r="O10" s="1" t="str">
        <f t="shared" si="4"/>
        <v xml:space="preserve"> - </v>
      </c>
      <c r="P10" s="1" t="s">
        <v>96</v>
      </c>
      <c r="Q10" s="1">
        <v>0</v>
      </c>
      <c r="R10" s="1" t="s">
        <v>97</v>
      </c>
      <c r="S10" s="1" t="s">
        <v>64</v>
      </c>
      <c r="T10" s="1" t="s">
        <v>64</v>
      </c>
      <c r="U10" s="1" t="s">
        <v>98</v>
      </c>
      <c r="V10" s="1" t="s">
        <v>64</v>
      </c>
      <c r="W10" s="1" t="s">
        <v>99</v>
      </c>
      <c r="X10" s="1" t="s">
        <v>100</v>
      </c>
      <c r="Y10" s="9">
        <v>12500</v>
      </c>
      <c r="Z10" s="1" t="s">
        <v>71</v>
      </c>
      <c r="AA10" s="1" t="s">
        <v>87</v>
      </c>
      <c r="AB10" s="9">
        <v>12500</v>
      </c>
      <c r="AC10" s="9">
        <v>12500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12500</v>
      </c>
      <c r="AK10" s="1" t="s">
        <v>68</v>
      </c>
      <c r="AL10" s="1" t="s">
        <v>73</v>
      </c>
      <c r="AM10" s="1" t="s">
        <v>74</v>
      </c>
      <c r="AN10" s="1" t="s">
        <v>75</v>
      </c>
    </row>
    <row r="11" spans="1:40" x14ac:dyDescent="0.25">
      <c r="A11" s="1" t="s">
        <v>60</v>
      </c>
      <c r="B11" s="1" t="s">
        <v>61</v>
      </c>
      <c r="C11" s="1" t="str">
        <f t="shared" si="0"/>
        <v>IAC - Ets IAC - Sté A</v>
      </c>
      <c r="D11" s="1" t="s">
        <v>94</v>
      </c>
      <c r="E11" s="1" t="s">
        <v>95</v>
      </c>
      <c r="F11" s="1" t="str">
        <f t="shared" si="1"/>
        <v>231800 - Autr immo corp cours</v>
      </c>
      <c r="G11" s="1" t="s">
        <v>64</v>
      </c>
      <c r="H11" s="1" t="s">
        <v>64</v>
      </c>
      <c r="I11" s="1" t="str">
        <f t="shared" si="2"/>
        <v xml:space="preserve"> - </v>
      </c>
      <c r="J11" s="1" t="s">
        <v>64</v>
      </c>
      <c r="K11" s="1" t="s">
        <v>64</v>
      </c>
      <c r="L11" s="1" t="str">
        <f t="shared" si="3"/>
        <v xml:space="preserve"> - </v>
      </c>
      <c r="M11" s="1" t="s">
        <v>64</v>
      </c>
      <c r="N11" s="1" t="s">
        <v>64</v>
      </c>
      <c r="O11" s="1" t="str">
        <f t="shared" si="4"/>
        <v xml:space="preserve"> - </v>
      </c>
      <c r="P11" s="1" t="s">
        <v>101</v>
      </c>
      <c r="Q11" s="1">
        <v>0</v>
      </c>
      <c r="R11" s="1" t="s">
        <v>102</v>
      </c>
      <c r="S11" s="1" t="s">
        <v>64</v>
      </c>
      <c r="T11" s="1" t="s">
        <v>64</v>
      </c>
      <c r="U11" s="1" t="s">
        <v>103</v>
      </c>
      <c r="V11" s="1" t="s">
        <v>104</v>
      </c>
      <c r="W11" s="1" t="s">
        <v>99</v>
      </c>
      <c r="X11" s="1" t="s">
        <v>64</v>
      </c>
      <c r="Y11" s="9">
        <v>5974.62</v>
      </c>
      <c r="Z11" s="1" t="s">
        <v>71</v>
      </c>
      <c r="AA11" s="1" t="s">
        <v>87</v>
      </c>
      <c r="AB11" s="9">
        <v>5974.62</v>
      </c>
      <c r="AC11" s="9">
        <v>5974.62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5974.62</v>
      </c>
      <c r="AK11" s="1" t="s">
        <v>68</v>
      </c>
      <c r="AL11" s="1" t="s">
        <v>73</v>
      </c>
      <c r="AM11" s="1" t="s">
        <v>74</v>
      </c>
      <c r="AN11" s="1" t="s">
        <v>75</v>
      </c>
    </row>
    <row r="12" spans="1:40" x14ac:dyDescent="0.25">
      <c r="A12" s="1" t="s">
        <v>60</v>
      </c>
      <c r="B12" s="1" t="s">
        <v>61</v>
      </c>
      <c r="C12" s="1" t="str">
        <f t="shared" si="0"/>
        <v>IAC - Ets IAC - Sté A</v>
      </c>
      <c r="D12" s="1" t="s">
        <v>94</v>
      </c>
      <c r="E12" s="1" t="s">
        <v>95</v>
      </c>
      <c r="F12" s="1" t="str">
        <f t="shared" si="1"/>
        <v>231800 - Autr immo corp cours</v>
      </c>
      <c r="G12" s="1" t="s">
        <v>64</v>
      </c>
      <c r="H12" s="1" t="s">
        <v>64</v>
      </c>
      <c r="I12" s="1" t="str">
        <f t="shared" si="2"/>
        <v xml:space="preserve"> - </v>
      </c>
      <c r="J12" s="1" t="s">
        <v>64</v>
      </c>
      <c r="K12" s="1" t="s">
        <v>64</v>
      </c>
      <c r="L12" s="1" t="str">
        <f t="shared" si="3"/>
        <v xml:space="preserve"> - </v>
      </c>
      <c r="M12" s="1" t="s">
        <v>64</v>
      </c>
      <c r="N12" s="1" t="s">
        <v>64</v>
      </c>
      <c r="O12" s="1" t="str">
        <f t="shared" si="4"/>
        <v xml:space="preserve"> - </v>
      </c>
      <c r="P12" s="1" t="s">
        <v>105</v>
      </c>
      <c r="Q12" s="1">
        <v>0</v>
      </c>
      <c r="R12" s="1" t="s">
        <v>102</v>
      </c>
      <c r="S12" s="1" t="s">
        <v>64</v>
      </c>
      <c r="T12" s="1" t="s">
        <v>64</v>
      </c>
      <c r="U12" s="1" t="s">
        <v>103</v>
      </c>
      <c r="V12" s="1" t="s">
        <v>104</v>
      </c>
      <c r="W12" s="1" t="s">
        <v>99</v>
      </c>
      <c r="X12" s="1" t="s">
        <v>64</v>
      </c>
      <c r="Y12" s="9">
        <v>5974.62</v>
      </c>
      <c r="Z12" s="1" t="s">
        <v>71</v>
      </c>
      <c r="AA12" s="1" t="s">
        <v>87</v>
      </c>
      <c r="AB12" s="9">
        <v>5974.62</v>
      </c>
      <c r="AC12" s="9">
        <v>5974.62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5974.62</v>
      </c>
      <c r="AK12" s="1" t="s">
        <v>68</v>
      </c>
      <c r="AL12" s="1" t="s">
        <v>73</v>
      </c>
      <c r="AM12" s="1" t="s">
        <v>74</v>
      </c>
      <c r="AN12" s="1" t="s">
        <v>75</v>
      </c>
    </row>
    <row r="13" spans="1:40" x14ac:dyDescent="0.25">
      <c r="A13" s="1" t="s">
        <v>60</v>
      </c>
      <c r="B13" s="1" t="s">
        <v>61</v>
      </c>
      <c r="C13" s="1" t="str">
        <f t="shared" si="0"/>
        <v>IAC - Ets IAC - Sté A</v>
      </c>
      <c r="D13" s="1" t="s">
        <v>94</v>
      </c>
      <c r="E13" s="1" t="s">
        <v>95</v>
      </c>
      <c r="F13" s="1" t="str">
        <f t="shared" si="1"/>
        <v>231800 - Autr immo corp cours</v>
      </c>
      <c r="G13" s="1" t="s">
        <v>64</v>
      </c>
      <c r="H13" s="1" t="s">
        <v>64</v>
      </c>
      <c r="I13" s="1" t="str">
        <f t="shared" si="2"/>
        <v xml:space="preserve"> - </v>
      </c>
      <c r="J13" s="1" t="s">
        <v>64</v>
      </c>
      <c r="K13" s="1" t="s">
        <v>64</v>
      </c>
      <c r="L13" s="1" t="str">
        <f t="shared" si="3"/>
        <v xml:space="preserve"> - </v>
      </c>
      <c r="M13" s="1" t="s">
        <v>64</v>
      </c>
      <c r="N13" s="1" t="s">
        <v>64</v>
      </c>
      <c r="O13" s="1" t="str">
        <f t="shared" si="4"/>
        <v xml:space="preserve"> - </v>
      </c>
      <c r="P13" s="1" t="s">
        <v>106</v>
      </c>
      <c r="Q13" s="1">
        <v>0</v>
      </c>
      <c r="R13" s="1" t="s">
        <v>102</v>
      </c>
      <c r="S13" s="1" t="s">
        <v>64</v>
      </c>
      <c r="T13" s="1" t="s">
        <v>64</v>
      </c>
      <c r="U13" s="1" t="s">
        <v>103</v>
      </c>
      <c r="V13" s="1" t="s">
        <v>104</v>
      </c>
      <c r="W13" s="1" t="s">
        <v>99</v>
      </c>
      <c r="X13" s="1" t="s">
        <v>64</v>
      </c>
      <c r="Y13" s="9">
        <v>5974.62</v>
      </c>
      <c r="Z13" s="1" t="s">
        <v>71</v>
      </c>
      <c r="AA13" s="1" t="s">
        <v>87</v>
      </c>
      <c r="AB13" s="9">
        <v>5974.62</v>
      </c>
      <c r="AC13" s="9">
        <v>5974.62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5974.62</v>
      </c>
      <c r="AK13" s="1" t="s">
        <v>68</v>
      </c>
      <c r="AL13" s="1" t="s">
        <v>73</v>
      </c>
      <c r="AM13" s="1" t="s">
        <v>74</v>
      </c>
      <c r="AN13" s="1" t="s">
        <v>75</v>
      </c>
    </row>
    <row r="14" spans="1:40" x14ac:dyDescent="0.25">
      <c r="A14" s="1" t="s">
        <v>60</v>
      </c>
      <c r="B14" s="1" t="s">
        <v>61</v>
      </c>
      <c r="C14" s="1" t="str">
        <f t="shared" si="0"/>
        <v>IAC - Ets IAC - Sté A</v>
      </c>
      <c r="D14" s="1" t="s">
        <v>94</v>
      </c>
      <c r="E14" s="1" t="s">
        <v>95</v>
      </c>
      <c r="F14" s="1" t="str">
        <f t="shared" si="1"/>
        <v>231800 - Autr immo corp cours</v>
      </c>
      <c r="G14" s="1" t="s">
        <v>64</v>
      </c>
      <c r="H14" s="1" t="s">
        <v>64</v>
      </c>
      <c r="I14" s="1" t="str">
        <f t="shared" si="2"/>
        <v xml:space="preserve"> - </v>
      </c>
      <c r="J14" s="1" t="s">
        <v>64</v>
      </c>
      <c r="K14" s="1" t="s">
        <v>64</v>
      </c>
      <c r="L14" s="1" t="str">
        <f t="shared" si="3"/>
        <v xml:space="preserve"> - </v>
      </c>
      <c r="M14" s="1" t="s">
        <v>64</v>
      </c>
      <c r="N14" s="1" t="s">
        <v>64</v>
      </c>
      <c r="O14" s="1" t="str">
        <f t="shared" si="4"/>
        <v xml:space="preserve"> - </v>
      </c>
      <c r="P14" s="1" t="s">
        <v>107</v>
      </c>
      <c r="Q14" s="1">
        <v>0</v>
      </c>
      <c r="R14" s="1" t="s">
        <v>102</v>
      </c>
      <c r="S14" s="1" t="s">
        <v>64</v>
      </c>
      <c r="T14" s="1" t="s">
        <v>64</v>
      </c>
      <c r="U14" s="1" t="s">
        <v>103</v>
      </c>
      <c r="V14" s="1" t="s">
        <v>104</v>
      </c>
      <c r="W14" s="1" t="s">
        <v>99</v>
      </c>
      <c r="X14" s="1" t="s">
        <v>64</v>
      </c>
      <c r="Y14" s="9">
        <v>5974.62</v>
      </c>
      <c r="Z14" s="1" t="s">
        <v>71</v>
      </c>
      <c r="AA14" s="1" t="s">
        <v>87</v>
      </c>
      <c r="AB14" s="9">
        <v>5974.62</v>
      </c>
      <c r="AC14" s="9">
        <v>5974.62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5974.62</v>
      </c>
      <c r="AK14" s="1" t="s">
        <v>68</v>
      </c>
      <c r="AL14" s="1" t="s">
        <v>73</v>
      </c>
      <c r="AM14" s="1" t="s">
        <v>74</v>
      </c>
      <c r="AN14" s="1" t="s">
        <v>75</v>
      </c>
    </row>
    <row r="15" spans="1:40" x14ac:dyDescent="0.25">
      <c r="A15" s="1" t="s">
        <v>60</v>
      </c>
      <c r="B15" s="1" t="s">
        <v>61</v>
      </c>
      <c r="C15" s="1" t="str">
        <f t="shared" si="0"/>
        <v>IAC - Ets IAC - Sté A</v>
      </c>
      <c r="D15" s="1" t="s">
        <v>94</v>
      </c>
      <c r="E15" s="1" t="s">
        <v>95</v>
      </c>
      <c r="F15" s="1" t="str">
        <f t="shared" si="1"/>
        <v>231800 - Autr immo corp cours</v>
      </c>
      <c r="G15" s="1" t="s">
        <v>64</v>
      </c>
      <c r="H15" s="1" t="s">
        <v>64</v>
      </c>
      <c r="I15" s="1" t="str">
        <f t="shared" si="2"/>
        <v xml:space="preserve"> - </v>
      </c>
      <c r="J15" s="1" t="s">
        <v>64</v>
      </c>
      <c r="K15" s="1" t="s">
        <v>64</v>
      </c>
      <c r="L15" s="1" t="str">
        <f t="shared" si="3"/>
        <v xml:space="preserve"> - </v>
      </c>
      <c r="M15" s="1" t="s">
        <v>64</v>
      </c>
      <c r="N15" s="1" t="s">
        <v>64</v>
      </c>
      <c r="O15" s="1" t="str">
        <f t="shared" si="4"/>
        <v xml:space="preserve"> - </v>
      </c>
      <c r="P15" s="1" t="s">
        <v>108</v>
      </c>
      <c r="Q15" s="1">
        <v>0</v>
      </c>
      <c r="R15" s="1" t="s">
        <v>109</v>
      </c>
      <c r="S15" s="1" t="s">
        <v>64</v>
      </c>
      <c r="T15" s="1" t="s">
        <v>64</v>
      </c>
      <c r="U15" s="1" t="s">
        <v>103</v>
      </c>
      <c r="V15" s="1" t="s">
        <v>104</v>
      </c>
      <c r="W15" s="1" t="s">
        <v>99</v>
      </c>
      <c r="X15" s="1" t="s">
        <v>64</v>
      </c>
      <c r="Y15" s="9">
        <v>5163.22</v>
      </c>
      <c r="Z15" s="1" t="s">
        <v>71</v>
      </c>
      <c r="AA15" s="1" t="s">
        <v>87</v>
      </c>
      <c r="AB15" s="9">
        <v>5163.22</v>
      </c>
      <c r="AC15" s="9">
        <v>5163.22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5163.22</v>
      </c>
      <c r="AK15" s="1" t="s">
        <v>68</v>
      </c>
      <c r="AL15" s="1" t="s">
        <v>73</v>
      </c>
      <c r="AM15" s="1" t="s">
        <v>74</v>
      </c>
      <c r="AN15" s="1" t="s">
        <v>75</v>
      </c>
    </row>
    <row r="16" spans="1:40" x14ac:dyDescent="0.25">
      <c r="A16" s="1" t="s">
        <v>60</v>
      </c>
      <c r="B16" s="1" t="s">
        <v>61</v>
      </c>
      <c r="C16" s="1" t="str">
        <f t="shared" si="0"/>
        <v>IAC - Ets IAC - Sté A</v>
      </c>
      <c r="D16" s="1" t="s">
        <v>94</v>
      </c>
      <c r="E16" s="1" t="s">
        <v>95</v>
      </c>
      <c r="F16" s="1" t="str">
        <f t="shared" si="1"/>
        <v>231800 - Autr immo corp cours</v>
      </c>
      <c r="G16" s="1" t="s">
        <v>64</v>
      </c>
      <c r="H16" s="1" t="s">
        <v>64</v>
      </c>
      <c r="I16" s="1" t="str">
        <f t="shared" si="2"/>
        <v xml:space="preserve"> - </v>
      </c>
      <c r="J16" s="1" t="s">
        <v>64</v>
      </c>
      <c r="K16" s="1" t="s">
        <v>64</v>
      </c>
      <c r="L16" s="1" t="str">
        <f t="shared" si="3"/>
        <v xml:space="preserve"> - </v>
      </c>
      <c r="M16" s="1" t="s">
        <v>64</v>
      </c>
      <c r="N16" s="1" t="s">
        <v>64</v>
      </c>
      <c r="O16" s="1" t="str">
        <f t="shared" si="4"/>
        <v xml:space="preserve"> - </v>
      </c>
      <c r="P16" s="1" t="s">
        <v>110</v>
      </c>
      <c r="Q16" s="1">
        <v>0</v>
      </c>
      <c r="R16" s="1" t="s">
        <v>109</v>
      </c>
      <c r="S16" s="1" t="s">
        <v>64</v>
      </c>
      <c r="T16" s="1" t="s">
        <v>64</v>
      </c>
      <c r="U16" s="1" t="s">
        <v>103</v>
      </c>
      <c r="V16" s="1" t="s">
        <v>104</v>
      </c>
      <c r="W16" s="1" t="s">
        <v>99</v>
      </c>
      <c r="X16" s="1" t="s">
        <v>64</v>
      </c>
      <c r="Y16" s="9">
        <v>5163.22</v>
      </c>
      <c r="Z16" s="1" t="s">
        <v>71</v>
      </c>
      <c r="AA16" s="1" t="s">
        <v>87</v>
      </c>
      <c r="AB16" s="9">
        <v>5163.22</v>
      </c>
      <c r="AC16" s="9">
        <v>5163.22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5163.22</v>
      </c>
      <c r="AK16" s="1" t="s">
        <v>68</v>
      </c>
      <c r="AL16" s="1" t="s">
        <v>73</v>
      </c>
      <c r="AM16" s="1" t="s">
        <v>74</v>
      </c>
      <c r="AN16" s="1" t="s">
        <v>75</v>
      </c>
    </row>
    <row r="17" spans="1:40" x14ac:dyDescent="0.25">
      <c r="A17" s="1" t="s">
        <v>60</v>
      </c>
      <c r="B17" s="1" t="s">
        <v>61</v>
      </c>
      <c r="C17" s="1" t="str">
        <f t="shared" si="0"/>
        <v>IAC - Ets IAC - Sté A</v>
      </c>
      <c r="D17" s="1" t="s">
        <v>94</v>
      </c>
      <c r="E17" s="1" t="s">
        <v>95</v>
      </c>
      <c r="F17" s="1" t="str">
        <f t="shared" si="1"/>
        <v>231800 - Autr immo corp cours</v>
      </c>
      <c r="G17" s="1" t="s">
        <v>64</v>
      </c>
      <c r="H17" s="1" t="s">
        <v>64</v>
      </c>
      <c r="I17" s="1" t="str">
        <f t="shared" si="2"/>
        <v xml:space="preserve"> - </v>
      </c>
      <c r="J17" s="1" t="s">
        <v>64</v>
      </c>
      <c r="K17" s="1" t="s">
        <v>64</v>
      </c>
      <c r="L17" s="1" t="str">
        <f t="shared" si="3"/>
        <v xml:space="preserve"> - </v>
      </c>
      <c r="M17" s="1" t="s">
        <v>64</v>
      </c>
      <c r="N17" s="1" t="s">
        <v>64</v>
      </c>
      <c r="O17" s="1" t="str">
        <f t="shared" si="4"/>
        <v xml:space="preserve"> - </v>
      </c>
      <c r="P17" s="1" t="s">
        <v>111</v>
      </c>
      <c r="Q17" s="1">
        <v>0</v>
      </c>
      <c r="R17" s="1" t="s">
        <v>102</v>
      </c>
      <c r="S17" s="1" t="s">
        <v>64</v>
      </c>
      <c r="T17" s="1" t="s">
        <v>64</v>
      </c>
      <c r="U17" s="1" t="s">
        <v>103</v>
      </c>
      <c r="V17" s="1" t="s">
        <v>104</v>
      </c>
      <c r="W17" s="1" t="s">
        <v>99</v>
      </c>
      <c r="X17" s="1" t="s">
        <v>64</v>
      </c>
      <c r="Y17" s="9">
        <v>5974.62</v>
      </c>
      <c r="Z17" s="1" t="s">
        <v>71</v>
      </c>
      <c r="AA17" s="1" t="s">
        <v>87</v>
      </c>
      <c r="AB17" s="9">
        <v>5974.62</v>
      </c>
      <c r="AC17" s="9">
        <v>5974.62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5974.62</v>
      </c>
      <c r="AK17" s="1" t="s">
        <v>68</v>
      </c>
      <c r="AL17" s="1" t="s">
        <v>73</v>
      </c>
      <c r="AM17" s="1" t="s">
        <v>74</v>
      </c>
      <c r="AN17" s="1" t="s">
        <v>75</v>
      </c>
    </row>
    <row r="18" spans="1:40" x14ac:dyDescent="0.25">
      <c r="A18" s="1" t="s">
        <v>60</v>
      </c>
      <c r="B18" s="1" t="s">
        <v>61</v>
      </c>
      <c r="C18" s="1" t="str">
        <f t="shared" si="0"/>
        <v>IAC - Ets IAC - Sté A</v>
      </c>
      <c r="D18" s="1" t="s">
        <v>94</v>
      </c>
      <c r="E18" s="1" t="s">
        <v>95</v>
      </c>
      <c r="F18" s="1" t="str">
        <f t="shared" si="1"/>
        <v>231800 - Autr immo corp cours</v>
      </c>
      <c r="G18" s="1" t="s">
        <v>64</v>
      </c>
      <c r="H18" s="1" t="s">
        <v>64</v>
      </c>
      <c r="I18" s="1" t="str">
        <f t="shared" si="2"/>
        <v xml:space="preserve"> - </v>
      </c>
      <c r="J18" s="1" t="s">
        <v>64</v>
      </c>
      <c r="K18" s="1" t="s">
        <v>64</v>
      </c>
      <c r="L18" s="1" t="str">
        <f t="shared" si="3"/>
        <v xml:space="preserve"> - </v>
      </c>
      <c r="M18" s="1" t="s">
        <v>64</v>
      </c>
      <c r="N18" s="1" t="s">
        <v>64</v>
      </c>
      <c r="O18" s="1" t="str">
        <f t="shared" si="4"/>
        <v xml:space="preserve"> - </v>
      </c>
      <c r="P18" s="1" t="s">
        <v>112</v>
      </c>
      <c r="Q18" s="1">
        <v>0</v>
      </c>
      <c r="R18" s="1" t="s">
        <v>113</v>
      </c>
      <c r="S18" s="1" t="s">
        <v>64</v>
      </c>
      <c r="T18" s="1" t="s">
        <v>64</v>
      </c>
      <c r="U18" s="1" t="s">
        <v>103</v>
      </c>
      <c r="V18" s="1" t="s">
        <v>104</v>
      </c>
      <c r="W18" s="1" t="s">
        <v>99</v>
      </c>
      <c r="X18" s="1" t="s">
        <v>64</v>
      </c>
      <c r="Y18" s="9">
        <v>3870.76</v>
      </c>
      <c r="Z18" s="1" t="s">
        <v>71</v>
      </c>
      <c r="AA18" s="1" t="s">
        <v>87</v>
      </c>
      <c r="AB18" s="9">
        <v>3870.76</v>
      </c>
      <c r="AC18" s="9">
        <v>3870.76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3870.76</v>
      </c>
      <c r="AK18" s="1" t="s">
        <v>68</v>
      </c>
      <c r="AL18" s="1" t="s">
        <v>73</v>
      </c>
      <c r="AM18" s="1" t="s">
        <v>74</v>
      </c>
      <c r="AN18" s="1" t="s">
        <v>75</v>
      </c>
    </row>
    <row r="19" spans="1:40" x14ac:dyDescent="0.25">
      <c r="A19" s="1" t="s">
        <v>60</v>
      </c>
      <c r="B19" s="1" t="s">
        <v>61</v>
      </c>
      <c r="C19" s="1" t="str">
        <f t="shared" si="0"/>
        <v>IAC - Ets IAC - Sté A</v>
      </c>
      <c r="D19" s="1" t="s">
        <v>94</v>
      </c>
      <c r="E19" s="1" t="s">
        <v>95</v>
      </c>
      <c r="F19" s="1" t="str">
        <f t="shared" si="1"/>
        <v>231800 - Autr immo corp cours</v>
      </c>
      <c r="G19" s="1" t="s">
        <v>64</v>
      </c>
      <c r="H19" s="1" t="s">
        <v>64</v>
      </c>
      <c r="I19" s="1" t="str">
        <f t="shared" si="2"/>
        <v xml:space="preserve"> - </v>
      </c>
      <c r="J19" s="1" t="s">
        <v>64</v>
      </c>
      <c r="K19" s="1" t="s">
        <v>64</v>
      </c>
      <c r="L19" s="1" t="str">
        <f t="shared" si="3"/>
        <v xml:space="preserve"> - </v>
      </c>
      <c r="M19" s="1" t="s">
        <v>64</v>
      </c>
      <c r="N19" s="1" t="s">
        <v>64</v>
      </c>
      <c r="O19" s="1" t="str">
        <f t="shared" si="4"/>
        <v xml:space="preserve"> - </v>
      </c>
      <c r="P19" s="1" t="s">
        <v>114</v>
      </c>
      <c r="Q19" s="1">
        <v>0</v>
      </c>
      <c r="R19" s="1" t="s">
        <v>115</v>
      </c>
      <c r="S19" s="1" t="s">
        <v>64</v>
      </c>
      <c r="T19" s="1" t="s">
        <v>64</v>
      </c>
      <c r="U19" s="1" t="s">
        <v>103</v>
      </c>
      <c r="V19" s="1" t="s">
        <v>104</v>
      </c>
      <c r="W19" s="1" t="s">
        <v>99</v>
      </c>
      <c r="X19" s="1" t="s">
        <v>64</v>
      </c>
      <c r="Y19" s="9">
        <v>3018.65</v>
      </c>
      <c r="Z19" s="1" t="s">
        <v>71</v>
      </c>
      <c r="AA19" s="1" t="s">
        <v>87</v>
      </c>
      <c r="AB19" s="9">
        <v>3018.65</v>
      </c>
      <c r="AC19" s="9">
        <v>3018.65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3018.65</v>
      </c>
      <c r="AK19" s="1" t="s">
        <v>68</v>
      </c>
      <c r="AL19" s="1" t="s">
        <v>73</v>
      </c>
      <c r="AM19" s="1" t="s">
        <v>74</v>
      </c>
      <c r="AN19" s="1" t="s">
        <v>75</v>
      </c>
    </row>
    <row r="20" spans="1:40" x14ac:dyDescent="0.25">
      <c r="A20" s="1" t="s">
        <v>60</v>
      </c>
      <c r="B20" s="1" t="s">
        <v>61</v>
      </c>
      <c r="C20" s="1" t="str">
        <f t="shared" si="0"/>
        <v>IAC - Ets IAC - Sté A</v>
      </c>
      <c r="D20" s="1" t="s">
        <v>94</v>
      </c>
      <c r="E20" s="1" t="s">
        <v>95</v>
      </c>
      <c r="F20" s="1" t="str">
        <f t="shared" si="1"/>
        <v>231800 - Autr immo corp cours</v>
      </c>
      <c r="G20" s="1" t="s">
        <v>64</v>
      </c>
      <c r="H20" s="1" t="s">
        <v>64</v>
      </c>
      <c r="I20" s="1" t="str">
        <f t="shared" si="2"/>
        <v xml:space="preserve"> - </v>
      </c>
      <c r="J20" s="1" t="s">
        <v>64</v>
      </c>
      <c r="K20" s="1" t="s">
        <v>64</v>
      </c>
      <c r="L20" s="1" t="str">
        <f t="shared" si="3"/>
        <v xml:space="preserve"> - </v>
      </c>
      <c r="M20" s="1" t="s">
        <v>64</v>
      </c>
      <c r="N20" s="1" t="s">
        <v>64</v>
      </c>
      <c r="O20" s="1" t="str">
        <f t="shared" si="4"/>
        <v xml:space="preserve"> - </v>
      </c>
      <c r="P20" s="1" t="s">
        <v>116</v>
      </c>
      <c r="Q20" s="1">
        <v>0</v>
      </c>
      <c r="R20" s="1" t="s">
        <v>117</v>
      </c>
      <c r="S20" s="1" t="s">
        <v>64</v>
      </c>
      <c r="T20" s="1" t="s">
        <v>64</v>
      </c>
      <c r="U20" s="1" t="s">
        <v>103</v>
      </c>
      <c r="V20" s="1" t="s">
        <v>104</v>
      </c>
      <c r="W20" s="1" t="s">
        <v>99</v>
      </c>
      <c r="X20" s="1" t="s">
        <v>64</v>
      </c>
      <c r="Y20" s="9">
        <v>2931.53</v>
      </c>
      <c r="Z20" s="1" t="s">
        <v>71</v>
      </c>
      <c r="AA20" s="1" t="s">
        <v>87</v>
      </c>
      <c r="AB20" s="9">
        <v>2931.53</v>
      </c>
      <c r="AC20" s="9">
        <v>2931.53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2931.53</v>
      </c>
      <c r="AK20" s="1" t="s">
        <v>68</v>
      </c>
      <c r="AL20" s="1" t="s">
        <v>73</v>
      </c>
      <c r="AM20" s="1" t="s">
        <v>74</v>
      </c>
      <c r="AN20" s="1" t="s">
        <v>75</v>
      </c>
    </row>
    <row r="21" spans="1:40" x14ac:dyDescent="0.25">
      <c r="A21" s="1" t="s">
        <v>60</v>
      </c>
      <c r="B21" s="1" t="s">
        <v>61</v>
      </c>
      <c r="C21" s="1" t="str">
        <f t="shared" si="0"/>
        <v>IAC - Ets IAC - Sté A</v>
      </c>
      <c r="D21" s="1" t="s">
        <v>94</v>
      </c>
      <c r="E21" s="1" t="s">
        <v>95</v>
      </c>
      <c r="F21" s="1" t="str">
        <f t="shared" si="1"/>
        <v>231800 - Autr immo corp cours</v>
      </c>
      <c r="G21" s="1" t="s">
        <v>64</v>
      </c>
      <c r="H21" s="1" t="s">
        <v>64</v>
      </c>
      <c r="I21" s="1" t="str">
        <f t="shared" si="2"/>
        <v xml:space="preserve"> - </v>
      </c>
      <c r="J21" s="1" t="s">
        <v>64</v>
      </c>
      <c r="K21" s="1" t="s">
        <v>64</v>
      </c>
      <c r="L21" s="1" t="str">
        <f t="shared" si="3"/>
        <v xml:space="preserve"> - </v>
      </c>
      <c r="M21" s="1" t="s">
        <v>64</v>
      </c>
      <c r="N21" s="1" t="s">
        <v>64</v>
      </c>
      <c r="O21" s="1" t="str">
        <f t="shared" si="4"/>
        <v xml:space="preserve"> - </v>
      </c>
      <c r="P21" s="1" t="s">
        <v>118</v>
      </c>
      <c r="Q21" s="1">
        <v>0</v>
      </c>
      <c r="R21" s="1" t="s">
        <v>119</v>
      </c>
      <c r="S21" s="1" t="s">
        <v>64</v>
      </c>
      <c r="T21" s="1" t="s">
        <v>64</v>
      </c>
      <c r="U21" s="1" t="s">
        <v>103</v>
      </c>
      <c r="V21" s="1" t="s">
        <v>104</v>
      </c>
      <c r="W21" s="1" t="s">
        <v>99</v>
      </c>
      <c r="X21" s="1" t="s">
        <v>64</v>
      </c>
      <c r="Y21" s="9">
        <v>2931.53</v>
      </c>
      <c r="Z21" s="1" t="s">
        <v>71</v>
      </c>
      <c r="AA21" s="1" t="s">
        <v>87</v>
      </c>
      <c r="AB21" s="9">
        <v>2931.53</v>
      </c>
      <c r="AC21" s="9">
        <v>2931.53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2931.53</v>
      </c>
      <c r="AK21" s="1" t="s">
        <v>68</v>
      </c>
      <c r="AL21" s="1" t="s">
        <v>73</v>
      </c>
      <c r="AM21" s="1" t="s">
        <v>74</v>
      </c>
      <c r="AN21" s="1" t="s">
        <v>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EAM54H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denis bouges</cp:lastModifiedBy>
  <cp:lastPrinted>2016-03-14T16:06:07Z</cp:lastPrinted>
  <dcterms:created xsi:type="dcterms:W3CDTF">2014-10-10T13:20:55Z</dcterms:created>
  <dcterms:modified xsi:type="dcterms:W3CDTF">2017-01-05T17:07:31Z</dcterms:modified>
</cp:coreProperties>
</file>