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h6.01\fr\obd\editions\"/>
    </mc:Choice>
  </mc:AlternateContent>
  <bookViews>
    <workbookView xWindow="-30" yWindow="3420" windowWidth="24795" windowHeight="7290"/>
  </bookViews>
  <sheets>
    <sheet name="Dépenses par destination" sheetId="1" r:id="rId1"/>
    <sheet name="Donnees" sheetId="2" r:id="rId2"/>
  </sheets>
  <calcPr calcId="152511"/>
  <pivotCaches>
    <pivotCache cacheId="9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1" l="1"/>
  <c r="F8" i="1" l="1"/>
  <c r="D8" i="1"/>
  <c r="C8" i="1" l="1"/>
  <c r="B3" i="1" l="1"/>
  <c r="F4" i="2" l="1"/>
  <c r="G1" i="1" l="1"/>
  <c r="E3" i="2" l="1"/>
  <c r="C3" i="2"/>
  <c r="B3" i="2"/>
  <c r="E2" i="2"/>
  <c r="C2" i="2"/>
  <c r="B2" i="2"/>
  <c r="C1" i="2"/>
  <c r="B1" i="2"/>
  <c r="D4" i="2" l="1"/>
  <c r="B4" i="2"/>
  <c r="B2" i="1" l="1"/>
  <c r="AY11" i="2"/>
  <c r="AX11" i="2"/>
  <c r="AW11" i="2"/>
  <c r="AV11" i="2"/>
  <c r="AU11" i="2"/>
  <c r="AY10" i="2"/>
  <c r="AX10" i="2"/>
  <c r="AW10" i="2"/>
  <c r="AV10" i="2"/>
  <c r="AU10" i="2"/>
  <c r="AY9" i="2"/>
  <c r="AX9" i="2"/>
  <c r="AW9" i="2"/>
  <c r="AV9" i="2"/>
  <c r="AU9" i="2"/>
  <c r="AY8" i="2"/>
  <c r="AX8" i="2"/>
  <c r="AW8" i="2"/>
  <c r="AV8" i="2"/>
  <c r="AU8" i="2"/>
  <c r="AY7" i="2"/>
  <c r="AX7" i="2"/>
  <c r="AW7" i="2"/>
  <c r="AV7" i="2"/>
  <c r="AU7" i="2"/>
  <c r="AY6" i="2"/>
  <c r="AX6" i="2"/>
  <c r="AW6" i="2"/>
  <c r="AV6" i="2"/>
  <c r="AU6" i="2"/>
</calcChain>
</file>

<file path=xl/sharedStrings.xml><?xml version="1.0" encoding="utf-8"?>
<sst xmlns="http://schemas.openxmlformats.org/spreadsheetml/2006/main" count="208" uniqueCount="110">
  <si>
    <t>CGR0</t>
  </si>
  <si>
    <t>CGR1</t>
  </si>
  <si>
    <t>CGR2</t>
  </si>
  <si>
    <t>CGR3</t>
  </si>
  <si>
    <t>CGR4</t>
  </si>
  <si>
    <t>CGR5</t>
  </si>
  <si>
    <t>MNT1</t>
  </si>
  <si>
    <t>POUR INFORMATION DE L'ORGANE DELIBERANT</t>
  </si>
  <si>
    <t>POSTE1</t>
  </si>
  <si>
    <t>POSTE2</t>
  </si>
  <si>
    <t>POSTE3</t>
  </si>
  <si>
    <t>POSTE4</t>
  </si>
  <si>
    <t>POSTE5</t>
  </si>
  <si>
    <t>POSTE0</t>
  </si>
  <si>
    <t>ETS</t>
  </si>
  <si>
    <t>LIBELLE ETS</t>
  </si>
  <si>
    <t>N° JOB</t>
  </si>
  <si>
    <t>UTILISATEUR</t>
  </si>
  <si>
    <t>DATE JOB</t>
  </si>
  <si>
    <t>CGR</t>
  </si>
  <si>
    <t>LIBELLE CGR</t>
  </si>
  <si>
    <t>CHEMIN CGR</t>
  </si>
  <si>
    <t>POSTE</t>
  </si>
  <si>
    <t>LIBELLE POSTE</t>
  </si>
  <si>
    <t>CHEMIN POSTE</t>
  </si>
  <si>
    <t>LIBELLEPOS0</t>
  </si>
  <si>
    <t>LIBELLEPOS1</t>
  </si>
  <si>
    <t>LIBELLEPOS2</t>
  </si>
  <si>
    <t>LIBELLEPOS3</t>
  </si>
  <si>
    <t>LIBELLEPOS4</t>
  </si>
  <si>
    <t>LIBELLEPOS5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</si>
  <si>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</si>
  <si>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</si>
  <si>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</si>
  <si>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</si>
  <si>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</si>
  <si>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</si>
  <si>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</si>
  <si>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</si>
  <si>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</si>
  <si>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</si>
  <si>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</si>
  <si>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</si>
  <si>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Etablissement :</t>
  </si>
  <si>
    <t>CGR :</t>
  </si>
  <si>
    <t>Poste :</t>
  </si>
  <si>
    <t>Chemin :</t>
  </si>
  <si>
    <t>Job :</t>
  </si>
  <si>
    <t>Utilisateur :</t>
  </si>
  <si>
    <t>Date :</t>
  </si>
  <si>
    <t>COMPTE</t>
  </si>
  <si>
    <t>INTITULE JOB</t>
  </si>
  <si>
    <t>COMPTE+LIBELLE</t>
  </si>
  <si>
    <t>Total général</t>
  </si>
  <si>
    <t>Opérations ou regroupement
d'opérations de même nature</t>
  </si>
  <si>
    <t>MNT2</t>
  </si>
  <si>
    <t>MNT1D</t>
  </si>
  <si>
    <t>MNT1C</t>
  </si>
  <si>
    <t>MNT2C</t>
  </si>
  <si>
    <t>MNT2D</t>
  </si>
  <si>
    <t>Somme de MNT1D</t>
  </si>
  <si>
    <t>Somme de MNT1C</t>
  </si>
  <si>
    <t>Somme de MNT2D</t>
  </si>
  <si>
    <t>Somme de MNT2C</t>
  </si>
  <si>
    <t>MNT3</t>
  </si>
  <si>
    <t>DATEVOTE</t>
  </si>
  <si>
    <t>NUMBR</t>
  </si>
  <si>
    <t>ANNEE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</si>
  <si>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</si>
  <si>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</si>
  <si>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</si>
  <si>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</si>
  <si>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</si>
  <si>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</si>
  <si>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</si>
  <si>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</si>
  <si>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</si>
  <si>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</si>
  <si>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OPT</t>
  </si>
  <si>
    <t>Opé nom/cpte tiers</t>
  </si>
  <si>
    <t>OPTVA</t>
  </si>
  <si>
    <t>Opérations de TVA</t>
  </si>
  <si>
    <t>FISKD</t>
  </si>
  <si>
    <t>Fiscal-décais.</t>
  </si>
  <si>
    <t>Comptes 445600-445700</t>
  </si>
  <si>
    <t>IND</t>
  </si>
  <si>
    <t>Qualiac développement</t>
  </si>
  <si>
    <t>449214</t>
  </si>
  <si>
    <t>PR</t>
  </si>
  <si>
    <t>12/12/2019</t>
  </si>
  <si>
    <t>DAT</t>
  </si>
  <si>
    <t>Opérations au nom et pour le compte de tiers</t>
  </si>
  <si>
    <t>31/10/2019</t>
  </si>
  <si>
    <t>FISKE</t>
  </si>
  <si>
    <t>Fiscal-encais.</t>
  </si>
  <si>
    <t>OPOT</t>
  </si>
  <si>
    <t>Opération cpt tiers</t>
  </si>
  <si>
    <t>OTD</t>
  </si>
  <si>
    <t>Décaissements sur OT</t>
  </si>
  <si>
    <t>compte 471000-472000</t>
  </si>
  <si>
    <t>OTE</t>
  </si>
  <si>
    <t>Encaissements sur OT</t>
  </si>
  <si>
    <t>ACT1    PROD</t>
  </si>
  <si>
    <t>Produit</t>
  </si>
  <si>
    <t>ACT1    PROD - Produit</t>
  </si>
  <si>
    <t xml:space="preserve">Comptes 445600-445700          </t>
  </si>
  <si>
    <t xml:space="preserve">compte 471000-472000           </t>
  </si>
  <si>
    <t>Débit exécuté</t>
  </si>
  <si>
    <t>Crédit exécuté</t>
  </si>
  <si>
    <t>Tableau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</si>
</sst>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0" fontId="2" fillId="0" borderId="0" xfId="0" applyFont="1" applyBorder="1"/>
    <xf numFmtId="0" fontId="2" fillId="0" borderId="0" xfId="0" applyFont="1"/>
    <xf numFmtId="14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0" fillId="0" borderId="0" xfId="0" applyFont="1" applyAlignment="1"/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13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/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StyleMedium2 2" table="0" count="13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7</xdr:row>
      <xdr:rowOff>9525</xdr:rowOff>
    </xdr:from>
    <xdr:to>
      <xdr:col>2</xdr:col>
      <xdr:colOff>2105025</xdr:colOff>
      <xdr:row>9</xdr:row>
      <xdr:rowOff>0</xdr:rowOff>
    </xdr:to>
    <xdr:cxnSp macro="">
      <xdr:nvCxnSpPr>
        <xdr:cNvPr id="2" name="Connecteur droit 1">
          <a:extLst>
            <a:ext uri="{FF2B5EF4-FFF2-40B4-BE49-F238E27FC236}">
              <a16:creationId xmlns="" xmlns:a16="http://schemas.microsoft.com/office/drawing/2014/main" id="{4794E277-89C9-4E66-932B-9F880CEE9777}"/>
            </a:ext>
          </a:extLst>
        </xdr:cNvPr>
        <xdr:cNvCxnSpPr/>
      </xdr:nvCxnSpPr>
      <xdr:spPr>
        <a:xfrm>
          <a:off x="4448175" y="1343025"/>
          <a:ext cx="0" cy="3810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3816.631019560184" createdVersion="6" refreshedVersion="5" minRefreshableVersion="3" recordCount="7">
  <cacheSource type="worksheet">
    <worksheetSource ref="A5:AY1000000" sheet="Donnees"/>
  </cacheSource>
  <cacheFields count="51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/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/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POSTE0" numFmtId="0">
      <sharedItems containsBlank="1"/>
    </cacheField>
    <cacheField name="LIBELLEPOS0" numFmtId="0">
      <sharedItems containsBlank="1"/>
    </cacheField>
    <cacheField name="POSTE1" numFmtId="0">
      <sharedItems containsBlank="1"/>
    </cacheField>
    <cacheField name="LIBELLEPOS1" numFmtId="0">
      <sharedItems containsBlank="1" count="3">
        <s v="Opérations de TVA"/>
        <s v="Opération cpt tiers"/>
        <m/>
      </sharedItems>
    </cacheField>
    <cacheField name="POSTE2" numFmtId="0">
      <sharedItems containsBlank="1"/>
    </cacheField>
    <cacheField name="LIBELLEPOS2" numFmtId="0">
      <sharedItems containsBlank="1"/>
    </cacheField>
    <cacheField name="POSTE3" numFmtId="0">
      <sharedItems containsNonDate="0" containsString="0" containsBlank="1"/>
    </cacheField>
    <cacheField name="LIBELLEPOS3" numFmtId="0">
      <sharedItems containsNonDate="0" containsString="0" containsBlank="1"/>
    </cacheField>
    <cacheField name="POSTE4" numFmtId="0">
      <sharedItems containsNonDate="0" containsString="0" containsBlank="1"/>
    </cacheField>
    <cacheField name="LIBELLEPOS4" numFmtId="0">
      <sharedItems containsNonDate="0" containsString="0" containsBlank="1"/>
    </cacheField>
    <cacheField name="POSTE5" numFmtId="0">
      <sharedItems containsNonDate="0" containsString="0" containsBlank="1"/>
    </cacheField>
    <cacheField name="LIBELLEPOS5" numFmtId="0">
      <sharedItems containsNonDate="0" containsString="0" containsBlank="1"/>
    </cacheField>
    <cacheField name="COMPTE" numFmtId="0">
      <sharedItems containsBlank="1"/>
    </cacheField>
    <cacheField name="MNT1" numFmtId="0">
      <sharedItems containsString="0" containsBlank="1" containsNumber="1" containsInteger="1" minValue="-28000" maxValue="70000"/>
    </cacheField>
    <cacheField name="MNT2" numFmtId="0">
      <sharedItems containsString="0" containsBlank="1" containsNumber="1" containsInteger="1" minValue="-10000" maxValue="101000"/>
    </cacheField>
    <cacheField name="MNT3" numFmtId="0">
      <sharedItems containsString="0" containsBlank="1" containsNumber="1" containsInteger="1" minValue="-1489" maxValue="2500"/>
    </cacheField>
    <cacheField name="ETS" numFmtId="0">
      <sharedItems containsBlank="1"/>
    </cacheField>
    <cacheField name="LIBELLE ETS" numFmtId="0">
      <sharedItems containsBlank="1"/>
    </cacheField>
    <cacheField name="N° JOB" numFmtId="0">
      <sharedItems containsBlank="1"/>
    </cacheField>
    <cacheField name="UTILISATEUR" numFmtId="0">
      <sharedItems containsBlank="1"/>
    </cacheField>
    <cacheField name="DATE JOB" numFmtId="0">
      <sharedItems containsBlank="1"/>
    </cacheField>
    <cacheField name="CGR" numFmtId="0">
      <sharedItems containsBlank="1"/>
    </cacheField>
    <cacheField name="LIBELLE CGR" numFmtId="0">
      <sharedItems containsBlank="1"/>
    </cacheField>
    <cacheField name="CHEMIN CGR" numFmtId="0">
      <sharedItems containsBlank="1"/>
    </cacheField>
    <cacheField name="POSTE" numFmtId="0">
      <sharedItems containsBlank="1"/>
    </cacheField>
    <cacheField name="LIBELLE POSTE" numFmtId="0">
      <sharedItems containsBlank="1"/>
    </cacheField>
    <cacheField name="CHEMIN POSTE" numFmtId="0">
      <sharedItems containsBlank="1"/>
    </cacheField>
    <cacheField name="INTITULE JOB" numFmtId="0">
      <sharedItems containsNonDate="0" containsString="0" containsBlank="1"/>
    </cacheField>
    <cacheField name="COMPTE+LIBELLE" numFmtId="0">
      <sharedItems containsBlank="1" count="4">
        <s v="Comptes 445600-445700          "/>
        <s v="compte 471000-472000           "/>
        <m/>
        <s v="                               " u="1"/>
      </sharedItems>
    </cacheField>
    <cacheField name="MNT1D" numFmtId="0">
      <sharedItems containsString="0" containsBlank="1" containsNumber="1" containsInteger="1" minValue="0" maxValue="70000"/>
    </cacheField>
    <cacheField name="MNT1C" numFmtId="0">
      <sharedItems containsString="0" containsBlank="1" containsNumber="1" containsInteger="1" minValue="0" maxValue="28000"/>
    </cacheField>
    <cacheField name="MNT2D" numFmtId="0">
      <sharedItems containsString="0" containsBlank="1" containsNumber="1" containsInteger="1" minValue="0" maxValue="101000"/>
    </cacheField>
    <cacheField name="MNT2C" numFmtId="0">
      <sharedItems containsString="0" containsBlank="1" containsNumber="1" containsInteger="1" minValue="0" maxValue="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TVA"/>
    <x v="0"/>
    <s v="FISKD"/>
    <s v="Fiscal-décais."/>
    <m/>
    <m/>
    <m/>
    <m/>
    <m/>
    <m/>
    <s v="Comptes 445600-445700"/>
    <n v="14000"/>
    <n v="4444"/>
    <n v="0"/>
    <s v="IND"/>
    <s v="Qualiac développement"/>
    <s v="449214"/>
    <s v="PR"/>
    <s v="12/12/2019"/>
    <s v="CENTRE"/>
    <s v="Centre"/>
    <s v="DAT"/>
    <s v="OPT"/>
    <s v="Opérations au nom et pour le compte de tiers"/>
    <s v="OPT"/>
    <m/>
    <x v="0"/>
    <n v="14000"/>
    <n v="0"/>
    <n v="4444"/>
    <n v="0"/>
  </r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TVA"/>
    <x v="0"/>
    <s v="FISKE"/>
    <s v="Fiscal-encais."/>
    <m/>
    <m/>
    <m/>
    <m/>
    <m/>
    <m/>
    <s v="Comptes 445600-445700"/>
    <n v="-12000"/>
    <n v="-3333"/>
    <n v="0"/>
    <m/>
    <m/>
    <m/>
    <m/>
    <m/>
    <m/>
    <m/>
    <m/>
    <m/>
    <m/>
    <m/>
    <m/>
    <x v="0"/>
    <n v="0"/>
    <n v="12000"/>
    <n v="0"/>
    <n v="3333"/>
  </r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OT"/>
    <x v="1"/>
    <s v="OTD"/>
    <s v="Décaissements sur OT"/>
    <m/>
    <m/>
    <m/>
    <m/>
    <m/>
    <m/>
    <s v="compte 471000-472000"/>
    <n v="70000"/>
    <n v="101000"/>
    <n v="0"/>
    <m/>
    <m/>
    <m/>
    <m/>
    <m/>
    <m/>
    <m/>
    <m/>
    <m/>
    <m/>
    <m/>
    <m/>
    <x v="1"/>
    <n v="70000"/>
    <n v="0"/>
    <n v="101000"/>
    <n v="0"/>
  </r>
  <r>
    <s v="CENTRE"/>
    <s v="Centre"/>
    <s v="CENTRE - Centre"/>
    <s v="S2010"/>
    <s v="Secteur 2010"/>
    <s v="S2010 - Secteur 2010"/>
    <s v="ACT1"/>
    <s v="Activité 1"/>
    <s v="ACT1 - Activité 1"/>
    <m/>
    <m/>
    <s v="-"/>
    <m/>
    <m/>
    <s v="-"/>
    <m/>
    <m/>
    <s v="-"/>
    <s v="OPT"/>
    <s v="Opé nom/cpte tiers"/>
    <s v="OPOT"/>
    <x v="1"/>
    <s v="OTE"/>
    <s v="Encaissements sur OT"/>
    <m/>
    <m/>
    <m/>
    <m/>
    <m/>
    <m/>
    <s v="compte 471000-472000"/>
    <n v="-28000"/>
    <n v="-10000"/>
    <n v="0"/>
    <m/>
    <m/>
    <m/>
    <m/>
    <m/>
    <m/>
    <m/>
    <m/>
    <m/>
    <m/>
    <m/>
    <m/>
    <x v="1"/>
    <n v="0"/>
    <n v="28000"/>
    <n v="0"/>
    <n v="10000"/>
  </r>
  <r>
    <s v="CENTRE"/>
    <s v="Centre"/>
    <s v="CENTRE - Centre"/>
    <s v="S2010"/>
    <s v="Secteur 2010"/>
    <s v="S2010 - Secteur 2010"/>
    <s v="ACT1"/>
    <s v="Activité 1"/>
    <s v="ACT1 - Activité 1"/>
    <s v="ACT1    PROD"/>
    <s v="Produit"/>
    <s v="ACT1    PROD - Produit"/>
    <m/>
    <m/>
    <s v="-"/>
    <m/>
    <m/>
    <s v="-"/>
    <s v="OPT"/>
    <s v="Opé nom/cpte tiers"/>
    <s v="OPOT"/>
    <x v="1"/>
    <s v="OTD"/>
    <s v="Décaissements sur OT"/>
    <m/>
    <m/>
    <m/>
    <m/>
    <m/>
    <m/>
    <s v="compte 471000-472000"/>
    <n v="0"/>
    <n v="0"/>
    <n v="2500"/>
    <m/>
    <m/>
    <m/>
    <m/>
    <m/>
    <m/>
    <m/>
    <m/>
    <m/>
    <m/>
    <m/>
    <m/>
    <x v="1"/>
    <n v="0"/>
    <n v="0"/>
    <n v="2500"/>
    <n v="0"/>
  </r>
  <r>
    <s v="CENTRE"/>
    <s v="Centre"/>
    <s v="CENTRE - Centre"/>
    <s v="S2010"/>
    <s v="Secteur 2010"/>
    <s v="S2010 - Secteur 2010"/>
    <s v="ACT1"/>
    <s v="Activité 1"/>
    <s v="ACT1 - Activité 1"/>
    <s v="ACT1    PROD"/>
    <s v="Produit"/>
    <s v="ACT1    PROD - Produit"/>
    <m/>
    <m/>
    <s v="-"/>
    <m/>
    <m/>
    <s v="-"/>
    <s v="OPT"/>
    <s v="Opé nom/cpte tiers"/>
    <s v="OPOT"/>
    <x v="1"/>
    <s v="OTE"/>
    <s v="Encaissements sur OT"/>
    <m/>
    <m/>
    <m/>
    <m/>
    <m/>
    <m/>
    <s v="compte 471000-472000"/>
    <n v="0"/>
    <n v="0"/>
    <n v="-1489"/>
    <m/>
    <m/>
    <m/>
    <m/>
    <m/>
    <m/>
    <m/>
    <m/>
    <m/>
    <m/>
    <m/>
    <m/>
    <x v="1"/>
    <n v="0"/>
    <n v="0"/>
    <n v="0"/>
    <n v="1489"/>
  </r>
  <r>
    <m/>
    <m/>
    <m/>
    <m/>
    <m/>
    <m/>
    <m/>
    <m/>
    <m/>
    <m/>
    <m/>
    <m/>
    <m/>
    <m/>
    <m/>
    <m/>
    <m/>
    <m/>
    <m/>
    <m/>
    <m/>
    <x v="2"/>
    <m/>
    <m/>
    <m/>
    <m/>
    <m/>
    <m/>
    <m/>
    <m/>
    <m/>
    <m/>
    <m/>
    <m/>
    <m/>
    <m/>
    <m/>
    <m/>
    <m/>
    <m/>
    <m/>
    <m/>
    <m/>
    <m/>
    <m/>
    <m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9" applyNumberFormats="0" applyBorderFormats="0" applyFontFormats="0" applyPatternFormats="0" applyAlignmentFormats="0" applyWidthHeightFormats="1" dataCaption="Valeurs" updatedVersion="5" minRefreshableVersion="3" itemPrintTitles="1" createdVersion="6" indent="0" compact="0" outline="1" outlineData="1" compactData="0" multipleFieldFilters="0">
  <location ref="B10:G15" firstHeaderRow="0" firstDataRow="1" firstDataCol="2"/>
  <pivotFields count="51"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axis="axisRow" compact="0" showAll="0" defaultSubtotal="0">
      <items count="3">
        <item x="2"/>
        <item x="0"/>
        <item x="1"/>
      </items>
    </pivotField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ubtotalTop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axis="axisRow" compact="0" showAll="0" defaultSubtotal="0">
      <items count="4">
        <item m="1" x="3"/>
        <item x="2"/>
        <item x="0"/>
        <item x="1"/>
      </items>
    </pivotField>
    <pivotField dataField="1" compact="0" subtotalTop="0" showAll="0" defaultSubtotal="0"/>
    <pivotField dataField="1" compact="0" subtotalTop="0" showAll="0" defaultSubtotal="0"/>
    <pivotField dataField="1" compact="0" subtotalTop="0" showAll="0" defaultSubtotal="0"/>
    <pivotField dataField="1" compact="0" subtotalTop="0" showAll="0" defaultSubtotal="0"/>
  </pivotFields>
  <rowFields count="2">
    <field x="21"/>
    <field x="46"/>
  </rowFields>
  <rowItems count="5">
    <i>
      <x v="1"/>
    </i>
    <i r="1">
      <x v="2"/>
    </i>
    <i>
      <x v="2"/>
    </i>
    <i r="1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MNT1D" fld="47" baseField="21" baseItem="0" numFmtId="4"/>
    <dataField name="Somme de MNT2D" fld="49" baseField="21" baseItem="0" numFmtId="4"/>
    <dataField name="Somme de MNT1C" fld="48" baseField="21" baseItem="0" numFmtId="4"/>
    <dataField name="Somme de MNT2C" fld="50" baseField="21" baseItem="0" numFmtId="4"/>
  </dataFields>
  <pivotTableStyleInfo name="PivotStyleMedium2 2" showRowHeaders="1" showColHeaders="1" showRowStripes="0" showColStripes="0" showLastColumn="1"/>
  <filters count="1">
    <filter fld="46" type="captionNotEqual" evalOrder="-1" id="1" stringValue1="(vide)">
      <autoFilter ref="A1">
        <filterColumn colId="0">
          <customFilters>
            <customFilter operator="notEqual" val="(vide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showZeros="0" tabSelected="1" zoomScaleNormal="100" workbookViewId="0"/>
  </sheetViews>
  <sheetFormatPr baseColWidth="10" defaultRowHeight="15.75" customHeight="1" x14ac:dyDescent="0.2"/>
  <cols>
    <col min="1" max="1" width="3.28515625" style="6" customWidth="1"/>
    <col min="2" max="2" width="31.85546875" style="6" customWidth="1"/>
    <col min="3" max="3" width="72.85546875" style="6" customWidth="1"/>
    <col min="4" max="7" width="20.7109375" style="6" customWidth="1"/>
    <col min="8" max="15" width="15.7109375" style="6" customWidth="1"/>
    <col min="16" max="16" width="12.7109375" style="6" bestFit="1" customWidth="1"/>
    <col min="17" max="16384" width="11.42578125" style="6"/>
  </cols>
  <sheetData>
    <row r="1" spans="1:16" ht="15" customHeight="1" x14ac:dyDescent="0.25">
      <c r="B1" s="13"/>
      <c r="C1" s="13"/>
      <c r="D1" s="13"/>
      <c r="F1" s="13"/>
      <c r="G1" s="8" t="str">
        <f>CONCATENATE("Edité au : ",Donnees!F4)</f>
        <v>Edité au : 12/12/2019</v>
      </c>
      <c r="H1" s="13"/>
      <c r="I1" s="13"/>
      <c r="J1" s="13"/>
      <c r="K1" s="13"/>
      <c r="L1" s="13"/>
      <c r="M1" s="13"/>
      <c r="O1" s="7"/>
    </row>
    <row r="2" spans="1:16" ht="15" customHeight="1" x14ac:dyDescent="0.2">
      <c r="B2" s="15" t="str">
        <f>Donnees!AJ6</f>
        <v>Qualiac développement</v>
      </c>
      <c r="C2" s="15"/>
      <c r="D2" s="15"/>
      <c r="E2" s="15"/>
      <c r="F2" s="15"/>
      <c r="G2" s="15"/>
      <c r="H2" s="12"/>
      <c r="I2" s="12"/>
      <c r="J2" s="12"/>
      <c r="K2" s="12"/>
      <c r="L2" s="12"/>
      <c r="M2" s="12"/>
      <c r="N2" s="12"/>
      <c r="O2" s="12"/>
    </row>
    <row r="3" spans="1:16" ht="15" customHeight="1" x14ac:dyDescent="0.2">
      <c r="B3" s="14" t="str">
        <f>Donnees!AT6</f>
        <v>Tableau 5</v>
      </c>
      <c r="C3" s="14"/>
      <c r="D3" s="14"/>
      <c r="E3" s="14"/>
      <c r="F3" s="14"/>
      <c r="G3" s="14"/>
      <c r="H3" s="12"/>
      <c r="I3" s="12"/>
      <c r="J3" s="12"/>
      <c r="K3" s="12"/>
      <c r="L3" s="12"/>
      <c r="M3" s="12"/>
      <c r="N3" s="12"/>
      <c r="O3" s="12"/>
    </row>
    <row r="4" spans="1:16" ht="15" customHeight="1" x14ac:dyDescent="0.2">
      <c r="B4" s="24" t="str">
        <f>CONCATENATE("Opérations pour compte de tiers Compte financier ",Donnees!BB6)</f>
        <v>Opérations pour compte de tiers Compte financier 2020</v>
      </c>
      <c r="C4" s="24"/>
      <c r="D4" s="24"/>
      <c r="E4" s="24"/>
      <c r="F4" s="24"/>
      <c r="G4" s="24"/>
      <c r="H4" s="11"/>
      <c r="I4" s="11"/>
      <c r="J4" s="11"/>
      <c r="K4" s="11"/>
      <c r="L4" s="11"/>
      <c r="M4" s="11"/>
      <c r="N4" s="11"/>
      <c r="O4" s="11"/>
    </row>
    <row r="5" spans="1:16" ht="15" customHeight="1" x14ac:dyDescent="0.25">
      <c r="B5" s="26"/>
      <c r="C5" s="26"/>
      <c r="D5" s="26"/>
      <c r="E5" s="26"/>
      <c r="F5" s="26"/>
      <c r="G5" s="26"/>
      <c r="H5" s="13"/>
      <c r="I5" s="13"/>
      <c r="J5" s="13"/>
      <c r="K5" s="13"/>
      <c r="L5" s="13"/>
      <c r="M5" s="13"/>
      <c r="N5" s="13"/>
      <c r="O5" s="13"/>
      <c r="P5" s="13"/>
    </row>
    <row r="6" spans="1:16" ht="15" customHeight="1" x14ac:dyDescent="0.25">
      <c r="B6" s="22" t="s">
        <v>7</v>
      </c>
      <c r="C6" s="23"/>
      <c r="D6" s="23"/>
      <c r="E6" s="23"/>
      <c r="F6" s="23"/>
      <c r="G6" s="23"/>
      <c r="H6" s="13"/>
      <c r="I6" s="13"/>
      <c r="J6" s="13"/>
      <c r="K6" s="13"/>
      <c r="L6" s="13"/>
      <c r="M6" s="13"/>
      <c r="N6" s="13"/>
      <c r="O6" s="13"/>
      <c r="P6" s="13"/>
    </row>
    <row r="7" spans="1:16" ht="15" customHeight="1" thickBot="1" x14ac:dyDescent="0.3">
      <c r="B7" s="25"/>
      <c r="C7" s="25"/>
      <c r="D7" s="25"/>
      <c r="E7" s="25"/>
      <c r="F7" s="25"/>
      <c r="G7" s="25"/>
      <c r="H7" s="13"/>
      <c r="I7" s="13"/>
      <c r="J7" s="13"/>
      <c r="K7" s="13"/>
      <c r="L7" s="13"/>
      <c r="M7" s="13"/>
      <c r="N7" s="13"/>
      <c r="O7" s="13"/>
      <c r="P7" s="13"/>
    </row>
    <row r="8" spans="1:16" s="1" customFormat="1" ht="15" x14ac:dyDescent="0.25">
      <c r="B8" s="20" t="s">
        <v>54</v>
      </c>
      <c r="C8" s="18" t="str">
        <f>CONCATENATE("Comptes",RIGHT(REPT(" ",61),61-LEN("Comptes")),"Libellé")</f>
        <v>Comptes                                                      Libellé</v>
      </c>
      <c r="D8" s="16" t="str">
        <f>CONCATENATE("Débit dernier Budget rectificatif (N°",Donnees!BA6,") ou budget initial voté (",Donnees!AZ6,")")</f>
        <v>Débit dernier Budget rectificatif (N°1) ou budget initial voté (31/10/2019)</v>
      </c>
      <c r="E8" s="16" t="s">
        <v>107</v>
      </c>
      <c r="F8" s="16" t="str">
        <f>CONCATENATE("Crédit dernier Budget rectificatif (N°",Donnees!BA6,") ou budget initial voté (",Donnees!AZ6,")")</f>
        <v>Crédit dernier Budget rectificatif (N°1) ou budget initial voté (31/10/2019)</v>
      </c>
      <c r="G8" s="16" t="s">
        <v>108</v>
      </c>
      <c r="H8" s="13"/>
      <c r="I8" s="13"/>
      <c r="J8" s="13"/>
      <c r="K8" s="13"/>
      <c r="L8" s="13"/>
      <c r="M8" s="13"/>
      <c r="N8" s="13"/>
      <c r="O8" s="13"/>
      <c r="P8" s="13"/>
    </row>
    <row r="9" spans="1:16" s="1" customFormat="1" ht="45.75" customHeight="1" thickBot="1" x14ac:dyDescent="0.3">
      <c r="B9" s="21"/>
      <c r="C9" s="19"/>
      <c r="D9" s="17"/>
      <c r="E9" s="17"/>
      <c r="F9" s="17"/>
      <c r="G9" s="17"/>
      <c r="H9" s="13"/>
      <c r="I9" s="13"/>
      <c r="J9" s="13"/>
      <c r="K9" s="13"/>
      <c r="L9" s="13"/>
      <c r="M9" s="13"/>
      <c r="N9" s="13"/>
      <c r="O9" s="13"/>
      <c r="P9" s="13"/>
    </row>
    <row r="10" spans="1:16" ht="15" hidden="1" customHeight="1" x14ac:dyDescent="0.25">
      <c r="B10" s="10" t="s">
        <v>26</v>
      </c>
      <c r="C10" s="10" t="s">
        <v>52</v>
      </c>
      <c r="D10" s="1" t="s">
        <v>60</v>
      </c>
      <c r="E10" s="1" t="s">
        <v>62</v>
      </c>
      <c r="F10" s="1" t="s">
        <v>61</v>
      </c>
      <c r="G10" s="1" t="s">
        <v>63</v>
      </c>
      <c r="H10" s="1"/>
      <c r="I10" s="1"/>
      <c r="J10" s="1"/>
      <c r="K10" s="1"/>
      <c r="L10" s="1"/>
      <c r="M10" s="1"/>
      <c r="N10" s="1"/>
      <c r="O10" s="1"/>
    </row>
    <row r="11" spans="1:16" ht="15.75" customHeight="1" x14ac:dyDescent="0.25">
      <c r="B11" s="1" t="s">
        <v>81</v>
      </c>
      <c r="C11"/>
      <c r="D11" s="3"/>
      <c r="E11" s="3"/>
      <c r="F11" s="3"/>
      <c r="G11" s="3"/>
      <c r="H11"/>
      <c r="I11"/>
      <c r="J11"/>
      <c r="K11"/>
      <c r="L11"/>
      <c r="M11"/>
      <c r="N11"/>
      <c r="O11"/>
    </row>
    <row r="12" spans="1:16" ht="15" customHeight="1" x14ac:dyDescent="0.25">
      <c r="A12" s="5"/>
      <c r="B12"/>
      <c r="C12" s="1" t="s">
        <v>105</v>
      </c>
      <c r="D12" s="3">
        <v>14000</v>
      </c>
      <c r="E12" s="3">
        <v>4444</v>
      </c>
      <c r="F12" s="3">
        <v>12000</v>
      </c>
      <c r="G12" s="3">
        <v>3333</v>
      </c>
      <c r="H12"/>
      <c r="I12"/>
      <c r="J12"/>
      <c r="K12"/>
      <c r="L12"/>
      <c r="M12"/>
      <c r="N12"/>
      <c r="O12"/>
    </row>
    <row r="13" spans="1:16" ht="15" customHeight="1" x14ac:dyDescent="0.25">
      <c r="A13" s="5"/>
      <c r="B13" s="1" t="s">
        <v>96</v>
      </c>
      <c r="C13"/>
      <c r="D13" s="3"/>
      <c r="E13" s="3"/>
      <c r="F13" s="3"/>
      <c r="G13" s="3"/>
      <c r="H13"/>
      <c r="I13"/>
      <c r="J13"/>
      <c r="K13"/>
      <c r="L13"/>
      <c r="M13"/>
      <c r="N13"/>
      <c r="O13"/>
    </row>
    <row r="14" spans="1:16" ht="15" customHeight="1" x14ac:dyDescent="0.25">
      <c r="A14" s="5"/>
      <c r="B14"/>
      <c r="C14" s="1" t="s">
        <v>106</v>
      </c>
      <c r="D14" s="3">
        <v>70000</v>
      </c>
      <c r="E14" s="3">
        <v>103500</v>
      </c>
      <c r="F14" s="3">
        <v>28000</v>
      </c>
      <c r="G14" s="3">
        <v>11489</v>
      </c>
      <c r="H14"/>
      <c r="I14"/>
      <c r="J14"/>
      <c r="K14"/>
      <c r="L14"/>
      <c r="M14"/>
      <c r="N14"/>
      <c r="O14"/>
    </row>
    <row r="15" spans="1:16" ht="15" customHeight="1" x14ac:dyDescent="0.25">
      <c r="B15" s="1" t="s">
        <v>53</v>
      </c>
      <c r="C15"/>
      <c r="D15" s="3">
        <v>84000</v>
      </c>
      <c r="E15" s="3">
        <v>107944</v>
      </c>
      <c r="F15" s="3">
        <v>40000</v>
      </c>
      <c r="G15" s="3">
        <v>14822</v>
      </c>
      <c r="H15"/>
      <c r="I15"/>
      <c r="J15"/>
      <c r="K15"/>
      <c r="L15"/>
      <c r="M15"/>
      <c r="N15"/>
      <c r="O15"/>
    </row>
    <row r="16" spans="1:16" ht="15" customHeight="1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2:15" ht="15" customHeight="1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2:15" ht="15" customHeight="1" x14ac:dyDescent="0.25">
      <c r="B18"/>
      <c r="C18"/>
      <c r="D18"/>
    </row>
    <row r="19" spans="2:15" ht="15" customHeight="1" x14ac:dyDescent="0.25">
      <c r="B19"/>
      <c r="C19"/>
      <c r="D19"/>
    </row>
    <row r="20" spans="2:15" ht="15" customHeight="1" x14ac:dyDescent="0.25">
      <c r="B20"/>
      <c r="C20"/>
      <c r="D20"/>
    </row>
    <row r="21" spans="2:15" ht="15" customHeight="1" x14ac:dyDescent="0.25">
      <c r="B21"/>
      <c r="C21"/>
      <c r="D21"/>
    </row>
    <row r="22" spans="2:15" ht="15" customHeight="1" x14ac:dyDescent="0.25">
      <c r="B22"/>
      <c r="C22"/>
      <c r="D22"/>
    </row>
    <row r="23" spans="2:15" ht="15" customHeight="1" x14ac:dyDescent="0.25">
      <c r="B23"/>
      <c r="C23"/>
      <c r="D23"/>
    </row>
    <row r="24" spans="2:15" ht="15" customHeight="1" x14ac:dyDescent="0.25">
      <c r="B24"/>
      <c r="C24"/>
      <c r="D24"/>
    </row>
    <row r="25" spans="2:15" ht="15" customHeight="1" x14ac:dyDescent="0.25">
      <c r="B25"/>
      <c r="C25"/>
      <c r="D25"/>
    </row>
    <row r="26" spans="2:15" ht="15" customHeight="1" x14ac:dyDescent="0.25">
      <c r="B26"/>
      <c r="C26"/>
      <c r="D26"/>
    </row>
    <row r="27" spans="2:15" ht="15" customHeight="1" x14ac:dyDescent="0.25">
      <c r="B27"/>
      <c r="C27"/>
      <c r="D27"/>
    </row>
    <row r="28" spans="2:15" ht="15" customHeight="1" x14ac:dyDescent="0.2"/>
    <row r="29" spans="2:15" ht="15" customHeight="1" x14ac:dyDescent="0.2"/>
    <row r="30" spans="2:15" ht="15" customHeight="1" x14ac:dyDescent="0.2"/>
    <row r="31" spans="2:15" ht="15" customHeight="1" x14ac:dyDescent="0.2"/>
    <row r="32" spans="2:15" ht="15" customHeight="1" x14ac:dyDescent="0.2"/>
  </sheetData>
  <mergeCells count="12">
    <mergeCell ref="B3:G3"/>
    <mergeCell ref="B2:G2"/>
    <mergeCell ref="F8:F9"/>
    <mergeCell ref="G8:G9"/>
    <mergeCell ref="C8:C9"/>
    <mergeCell ref="D8:D9"/>
    <mergeCell ref="E8:E9"/>
    <mergeCell ref="B8:B9"/>
    <mergeCell ref="B6:G6"/>
    <mergeCell ref="B4:G4"/>
    <mergeCell ref="B7:G7"/>
    <mergeCell ref="B5:G5"/>
  </mergeCells>
  <pageMargins left="0.7" right="0.7" top="0.75" bottom="0.75" header="0.3" footer="0.3"/>
  <pageSetup paperSize="9" scale="5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workbookViewId="0"/>
  </sheetViews>
  <sheetFormatPr baseColWidth="10" defaultRowHeight="15" x14ac:dyDescent="0.25"/>
  <cols>
    <col min="1" max="1" width="14.5703125" bestFit="1" customWidth="1"/>
    <col min="2" max="3" width="11.42578125" style="1"/>
    <col min="4" max="4" width="19.5703125" bestFit="1" customWidth="1"/>
    <col min="5" max="6" width="11.42578125" style="1"/>
    <col min="8" max="9" width="11.42578125" style="1"/>
    <col min="11" max="31" width="11.42578125" style="1"/>
    <col min="32" max="32" width="11.42578125" customWidth="1"/>
    <col min="33" max="34" width="11.42578125" style="1" customWidth="1"/>
    <col min="35" max="44" width="11.42578125" hidden="1" customWidth="1"/>
    <col min="45" max="45" width="14.140625" hidden="1" customWidth="1"/>
    <col min="46" max="46" width="12.42578125" hidden="1" customWidth="1"/>
    <col min="47" max="47" width="15.7109375" hidden="1" customWidth="1"/>
    <col min="48" max="54" width="11.42578125" hidden="1" customWidth="1"/>
  </cols>
  <sheetData>
    <row r="1" spans="1:54" s="1" customFormat="1" x14ac:dyDescent="0.25">
      <c r="A1" s="1" t="s">
        <v>43</v>
      </c>
      <c r="B1" s="9" t="str">
        <f>AI6</f>
        <v>IND</v>
      </c>
      <c r="C1" s="9" t="str">
        <f>AJ6</f>
        <v>Qualiac développement</v>
      </c>
      <c r="F1" s="9"/>
    </row>
    <row r="2" spans="1:54" s="1" customFormat="1" x14ac:dyDescent="0.25">
      <c r="A2" s="1" t="s">
        <v>44</v>
      </c>
      <c r="B2" s="1" t="str">
        <f>AN6</f>
        <v>CENTRE</v>
      </c>
      <c r="C2" s="1" t="str">
        <f>AO6</f>
        <v>Centre</v>
      </c>
      <c r="D2" s="1" t="s">
        <v>46</v>
      </c>
      <c r="E2" s="1" t="str">
        <f>AP6</f>
        <v>DAT</v>
      </c>
      <c r="F2" s="9"/>
    </row>
    <row r="3" spans="1:54" s="1" customFormat="1" x14ac:dyDescent="0.25">
      <c r="A3" s="1" t="s">
        <v>45</v>
      </c>
      <c r="B3" s="1" t="str">
        <f>AQ6</f>
        <v>OPT</v>
      </c>
      <c r="C3" s="1" t="str">
        <f>AR6</f>
        <v>Opérations au nom et pour le compte de tiers</v>
      </c>
      <c r="D3" s="1" t="s">
        <v>46</v>
      </c>
      <c r="E3" s="1" t="str">
        <f>AS6</f>
        <v>OPT</v>
      </c>
      <c r="F3" s="9"/>
    </row>
    <row r="4" spans="1:54" s="1" customFormat="1" x14ac:dyDescent="0.25">
      <c r="A4" s="1" t="s">
        <v>47</v>
      </c>
      <c r="B4" s="1" t="str">
        <f>AK6</f>
        <v>449214</v>
      </c>
      <c r="C4" s="1" t="s">
        <v>48</v>
      </c>
      <c r="D4" s="1" t="str">
        <f>AL6</f>
        <v>PR</v>
      </c>
      <c r="E4" s="1" t="s">
        <v>49</v>
      </c>
      <c r="F4" s="9" t="str">
        <f>AM6</f>
        <v>12/12/2019</v>
      </c>
    </row>
    <row r="5" spans="1:54" s="2" customFormat="1" x14ac:dyDescent="0.25">
      <c r="A5" s="2" t="s">
        <v>0</v>
      </c>
      <c r="B5" s="2" t="s">
        <v>31</v>
      </c>
      <c r="C5" s="2" t="s">
        <v>37</v>
      </c>
      <c r="D5" s="2" t="s">
        <v>1</v>
      </c>
      <c r="E5" s="2" t="s">
        <v>32</v>
      </c>
      <c r="F5" s="2" t="s">
        <v>38</v>
      </c>
      <c r="G5" s="2" t="s">
        <v>2</v>
      </c>
      <c r="H5" s="2" t="s">
        <v>33</v>
      </c>
      <c r="I5" s="2" t="s">
        <v>39</v>
      </c>
      <c r="J5" s="2" t="s">
        <v>3</v>
      </c>
      <c r="K5" s="2" t="s">
        <v>34</v>
      </c>
      <c r="L5" s="2" t="s">
        <v>40</v>
      </c>
      <c r="M5" s="2" t="s">
        <v>4</v>
      </c>
      <c r="N5" s="2" t="s">
        <v>35</v>
      </c>
      <c r="O5" s="2" t="s">
        <v>41</v>
      </c>
      <c r="P5" s="2" t="s">
        <v>5</v>
      </c>
      <c r="Q5" s="2" t="s">
        <v>36</v>
      </c>
      <c r="R5" s="2" t="s">
        <v>42</v>
      </c>
      <c r="S5" s="2" t="s">
        <v>13</v>
      </c>
      <c r="T5" s="2" t="s">
        <v>25</v>
      </c>
      <c r="U5" s="2" t="s">
        <v>8</v>
      </c>
      <c r="V5" s="2" t="s">
        <v>26</v>
      </c>
      <c r="W5" s="2" t="s">
        <v>9</v>
      </c>
      <c r="X5" s="2" t="s">
        <v>27</v>
      </c>
      <c r="Y5" s="2" t="s">
        <v>10</v>
      </c>
      <c r="Z5" s="2" t="s">
        <v>28</v>
      </c>
      <c r="AA5" s="2" t="s">
        <v>11</v>
      </c>
      <c r="AB5" s="2" t="s">
        <v>29</v>
      </c>
      <c r="AC5" s="2" t="s">
        <v>12</v>
      </c>
      <c r="AD5" s="2" t="s">
        <v>30</v>
      </c>
      <c r="AE5" s="2" t="s">
        <v>50</v>
      </c>
      <c r="AF5" s="2" t="s">
        <v>6</v>
      </c>
      <c r="AG5" s="2" t="s">
        <v>55</v>
      </c>
      <c r="AH5" s="2" t="s">
        <v>64</v>
      </c>
      <c r="AI5" s="2" t="s">
        <v>14</v>
      </c>
      <c r="AJ5" s="2" t="s">
        <v>15</v>
      </c>
      <c r="AK5" s="2" t="s">
        <v>16</v>
      </c>
      <c r="AL5" s="2" t="s">
        <v>17</v>
      </c>
      <c r="AM5" s="2" t="s">
        <v>18</v>
      </c>
      <c r="AN5" s="2" t="s">
        <v>19</v>
      </c>
      <c r="AO5" s="2" t="s">
        <v>20</v>
      </c>
      <c r="AP5" s="2" t="s">
        <v>21</v>
      </c>
      <c r="AQ5" s="2" t="s">
        <v>22</v>
      </c>
      <c r="AR5" s="2" t="s">
        <v>23</v>
      </c>
      <c r="AS5" s="2" t="s">
        <v>24</v>
      </c>
      <c r="AT5" s="2" t="s">
        <v>51</v>
      </c>
      <c r="AU5" s="2" t="s">
        <v>52</v>
      </c>
      <c r="AV5" s="2" t="s">
        <v>56</v>
      </c>
      <c r="AW5" s="2" t="s">
        <v>57</v>
      </c>
      <c r="AX5" s="2" t="s">
        <v>59</v>
      </c>
      <c r="AY5" s="2" t="s">
        <v>58</v>
      </c>
      <c r="AZ5" s="2" t="s">
        <v>65</v>
      </c>
      <c r="BA5" s="2" t="s">
        <v>66</v>
      </c>
      <c r="BB5" s="2" t="s">
        <v>67</v>
      </c>
    </row>
    <row r="6" spans="1:54" x14ac:dyDescent="0.25">
      <c r="A6" s="2" t="s">
        <v>68</v>
      </c>
      <c r="B6" s="2" t="s">
        <v>69</v>
      </c>
      <c r="C6" s="2" t="s">
        <v>70</v>
      </c>
      <c r="D6" s="2" t="s">
        <v>71</v>
      </c>
      <c r="E6" s="2" t="s">
        <v>72</v>
      </c>
      <c r="F6" s="2" t="s">
        <v>73</v>
      </c>
      <c r="G6" s="2" t="s">
        <v>74</v>
      </c>
      <c r="H6" s="2" t="s">
        <v>75</v>
      </c>
      <c r="I6" s="2" t="s">
        <v>76</v>
      </c>
      <c r="J6" s="2"/>
      <c r="K6" s="2"/>
      <c r="L6" s="2" t="s">
        <v>77</v>
      </c>
      <c r="M6" s="2"/>
      <c r="N6" s="2"/>
      <c r="O6" s="2" t="s">
        <v>77</v>
      </c>
      <c r="P6" s="2"/>
      <c r="Q6" s="2"/>
      <c r="R6" s="2" t="s">
        <v>77</v>
      </c>
      <c r="S6" s="2" t="s">
        <v>78</v>
      </c>
      <c r="T6" s="2" t="s">
        <v>79</v>
      </c>
      <c r="U6" s="2" t="s">
        <v>80</v>
      </c>
      <c r="V6" s="2" t="s">
        <v>81</v>
      </c>
      <c r="W6" s="2" t="s">
        <v>82</v>
      </c>
      <c r="X6" s="2" t="s">
        <v>83</v>
      </c>
      <c r="Y6" s="2"/>
      <c r="Z6" s="2"/>
      <c r="AA6" s="2"/>
      <c r="AB6" s="2"/>
      <c r="AC6" s="2"/>
      <c r="AD6" s="2"/>
      <c r="AE6" s="2" t="s">
        <v>84</v>
      </c>
      <c r="AF6" s="3">
        <v>14000</v>
      </c>
      <c r="AG6" s="3">
        <v>4444</v>
      </c>
      <c r="AH6" s="3">
        <v>0</v>
      </c>
      <c r="AI6" t="s">
        <v>85</v>
      </c>
      <c r="AJ6" s="4" t="s">
        <v>86</v>
      </c>
      <c r="AK6" t="s">
        <v>87</v>
      </c>
      <c r="AL6" t="s">
        <v>88</v>
      </c>
      <c r="AM6" t="s">
        <v>89</v>
      </c>
      <c r="AN6" t="s">
        <v>68</v>
      </c>
      <c r="AO6" t="s">
        <v>69</v>
      </c>
      <c r="AP6" t="s">
        <v>90</v>
      </c>
      <c r="AQ6" t="s">
        <v>78</v>
      </c>
      <c r="AR6" t="s">
        <v>91</v>
      </c>
      <c r="AS6" t="s">
        <v>78</v>
      </c>
      <c r="AT6" t="s">
        <v>109</v>
      </c>
      <c r="AU6" s="1" t="str">
        <f t="shared" ref="AU6:AU11" si="0">CONCATENATE(AE6,RIGHT(REPT(" ",31),31-LEN(AE6)),"")</f>
        <v xml:space="preserve">Comptes 445600-445700          </v>
      </c>
      <c r="AV6" s="1">
        <f t="shared" ref="AV6:AV11" si="1">IF(AF6&gt;0,AF6,0)</f>
        <v>14000</v>
      </c>
      <c r="AW6" s="1">
        <f t="shared" ref="AW6:AW11" si="2">IF(AF6&lt;0,ABS(AF6),0)</f>
        <v>0</v>
      </c>
      <c r="AX6" s="1">
        <f t="shared" ref="AX6:AX11" si="3">IF(AG6+AH6&gt;0,AG6+AH6,0)</f>
        <v>4444</v>
      </c>
      <c r="AY6" s="1">
        <f t="shared" ref="AY6:AY11" si="4">IF(AG6+AH6&lt;0,ABS(AG6+AH6),0)</f>
        <v>0</v>
      </c>
      <c r="AZ6" t="s">
        <v>92</v>
      </c>
      <c r="BA6">
        <v>1</v>
      </c>
      <c r="BB6">
        <v>2020</v>
      </c>
    </row>
    <row r="7" spans="1:54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/>
      <c r="K7" s="2"/>
      <c r="L7" s="2" t="s">
        <v>77</v>
      </c>
      <c r="M7" s="2"/>
      <c r="N7" s="2"/>
      <c r="O7" s="2" t="s">
        <v>77</v>
      </c>
      <c r="P7" s="2"/>
      <c r="Q7" s="2"/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93</v>
      </c>
      <c r="X7" s="2" t="s">
        <v>94</v>
      </c>
      <c r="Y7" s="2"/>
      <c r="Z7" s="2"/>
      <c r="AA7" s="2"/>
      <c r="AB7" s="2"/>
      <c r="AC7" s="2"/>
      <c r="AD7" s="2"/>
      <c r="AE7" s="2" t="s">
        <v>84</v>
      </c>
      <c r="AF7" s="3">
        <v>-12000</v>
      </c>
      <c r="AG7" s="3">
        <v>-3333</v>
      </c>
      <c r="AH7" s="3">
        <v>0</v>
      </c>
      <c r="AJ7" s="4"/>
      <c r="AU7" s="1" t="str">
        <f t="shared" si="0"/>
        <v xml:space="preserve">Comptes 445600-445700          </v>
      </c>
      <c r="AV7" s="1">
        <f t="shared" si="1"/>
        <v>0</v>
      </c>
      <c r="AW7" s="1">
        <f t="shared" si="2"/>
        <v>12000</v>
      </c>
      <c r="AX7" s="1">
        <f t="shared" si="3"/>
        <v>0</v>
      </c>
      <c r="AY7" s="1">
        <f t="shared" si="4"/>
        <v>3333</v>
      </c>
    </row>
    <row r="8" spans="1:54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/>
      <c r="K8" s="2"/>
      <c r="L8" s="2" t="s">
        <v>77</v>
      </c>
      <c r="M8" s="2"/>
      <c r="N8" s="2"/>
      <c r="O8" s="2" t="s">
        <v>77</v>
      </c>
      <c r="P8" s="2"/>
      <c r="Q8" s="2"/>
      <c r="R8" s="2" t="s">
        <v>77</v>
      </c>
      <c r="S8" s="2" t="s">
        <v>78</v>
      </c>
      <c r="T8" s="2" t="s">
        <v>79</v>
      </c>
      <c r="U8" s="2" t="s">
        <v>95</v>
      </c>
      <c r="V8" s="2" t="s">
        <v>96</v>
      </c>
      <c r="W8" s="2" t="s">
        <v>97</v>
      </c>
      <c r="X8" s="2" t="s">
        <v>98</v>
      </c>
      <c r="Y8" s="2"/>
      <c r="Z8" s="2"/>
      <c r="AA8" s="2"/>
      <c r="AB8" s="2"/>
      <c r="AC8" s="2"/>
      <c r="AD8" s="2"/>
      <c r="AE8" s="2" t="s">
        <v>99</v>
      </c>
      <c r="AF8" s="3">
        <v>70000</v>
      </c>
      <c r="AG8" s="3">
        <v>101000</v>
      </c>
      <c r="AH8" s="3">
        <v>0</v>
      </c>
      <c r="AJ8" s="4"/>
      <c r="AU8" s="1" t="str">
        <f t="shared" si="0"/>
        <v xml:space="preserve">compte 471000-472000           </v>
      </c>
      <c r="AV8" s="1">
        <f t="shared" si="1"/>
        <v>70000</v>
      </c>
      <c r="AW8" s="1">
        <f t="shared" si="2"/>
        <v>0</v>
      </c>
      <c r="AX8" s="1">
        <f t="shared" si="3"/>
        <v>101000</v>
      </c>
      <c r="AY8" s="1">
        <f t="shared" si="4"/>
        <v>0</v>
      </c>
    </row>
    <row r="9" spans="1:54" x14ac:dyDescent="0.25">
      <c r="A9" s="2" t="s">
        <v>68</v>
      </c>
      <c r="B9" s="2" t="s">
        <v>69</v>
      </c>
      <c r="C9" s="2" t="s">
        <v>70</v>
      </c>
      <c r="D9" s="2" t="s">
        <v>71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76</v>
      </c>
      <c r="J9" s="2"/>
      <c r="K9" s="2"/>
      <c r="L9" s="2" t="s">
        <v>77</v>
      </c>
      <c r="M9" s="2"/>
      <c r="N9" s="2"/>
      <c r="O9" s="2" t="s">
        <v>77</v>
      </c>
      <c r="P9" s="2"/>
      <c r="Q9" s="2"/>
      <c r="R9" s="2" t="s">
        <v>77</v>
      </c>
      <c r="S9" s="2" t="s">
        <v>78</v>
      </c>
      <c r="T9" s="2" t="s">
        <v>79</v>
      </c>
      <c r="U9" s="2" t="s">
        <v>95</v>
      </c>
      <c r="V9" s="2" t="s">
        <v>96</v>
      </c>
      <c r="W9" s="2" t="s">
        <v>100</v>
      </c>
      <c r="X9" s="2" t="s">
        <v>101</v>
      </c>
      <c r="Y9" s="2"/>
      <c r="Z9" s="2"/>
      <c r="AA9" s="2"/>
      <c r="AB9" s="2"/>
      <c r="AC9" s="2"/>
      <c r="AD9" s="2"/>
      <c r="AE9" s="2" t="s">
        <v>99</v>
      </c>
      <c r="AF9" s="3">
        <v>-28000</v>
      </c>
      <c r="AG9" s="3">
        <v>-10000</v>
      </c>
      <c r="AH9" s="3">
        <v>0</v>
      </c>
      <c r="AJ9" s="4"/>
      <c r="AU9" s="1" t="str">
        <f t="shared" si="0"/>
        <v xml:space="preserve">compte 471000-472000           </v>
      </c>
      <c r="AV9" s="1">
        <f t="shared" si="1"/>
        <v>0</v>
      </c>
      <c r="AW9" s="1">
        <f t="shared" si="2"/>
        <v>28000</v>
      </c>
      <c r="AX9" s="1">
        <f t="shared" si="3"/>
        <v>0</v>
      </c>
      <c r="AY9" s="1">
        <f t="shared" si="4"/>
        <v>10000</v>
      </c>
    </row>
    <row r="10" spans="1:54" x14ac:dyDescent="0.25">
      <c r="A10" s="2" t="s">
        <v>68</v>
      </c>
      <c r="B10" s="2" t="s">
        <v>69</v>
      </c>
      <c r="C10" s="2" t="s">
        <v>70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102</v>
      </c>
      <c r="K10" s="2" t="s">
        <v>103</v>
      </c>
      <c r="L10" s="2" t="s">
        <v>104</v>
      </c>
      <c r="M10" s="2"/>
      <c r="N10" s="2"/>
      <c r="O10" s="2" t="s">
        <v>77</v>
      </c>
      <c r="P10" s="2"/>
      <c r="Q10" s="2"/>
      <c r="R10" s="2" t="s">
        <v>77</v>
      </c>
      <c r="S10" s="2" t="s">
        <v>78</v>
      </c>
      <c r="T10" s="2" t="s">
        <v>79</v>
      </c>
      <c r="U10" s="2" t="s">
        <v>95</v>
      </c>
      <c r="V10" s="2" t="s">
        <v>96</v>
      </c>
      <c r="W10" s="2" t="s">
        <v>97</v>
      </c>
      <c r="X10" s="2" t="s">
        <v>98</v>
      </c>
      <c r="Y10" s="2"/>
      <c r="Z10" s="2"/>
      <c r="AA10" s="2"/>
      <c r="AB10" s="2"/>
      <c r="AC10" s="2"/>
      <c r="AD10" s="2"/>
      <c r="AE10" s="2" t="s">
        <v>99</v>
      </c>
      <c r="AF10" s="3">
        <v>0</v>
      </c>
      <c r="AG10" s="3">
        <v>0</v>
      </c>
      <c r="AH10" s="3">
        <v>2500</v>
      </c>
      <c r="AJ10" s="4"/>
      <c r="AU10" s="1" t="str">
        <f t="shared" si="0"/>
        <v xml:space="preserve">compte 471000-472000           </v>
      </c>
      <c r="AV10" s="1">
        <f t="shared" si="1"/>
        <v>0</v>
      </c>
      <c r="AW10" s="1">
        <f t="shared" si="2"/>
        <v>0</v>
      </c>
      <c r="AX10" s="1">
        <f t="shared" si="3"/>
        <v>2500</v>
      </c>
      <c r="AY10" s="1">
        <f t="shared" si="4"/>
        <v>0</v>
      </c>
    </row>
    <row r="11" spans="1:54" x14ac:dyDescent="0.25">
      <c r="A11" s="2" t="s">
        <v>68</v>
      </c>
      <c r="B11" s="2" t="s">
        <v>69</v>
      </c>
      <c r="C11" s="2" t="s">
        <v>70</v>
      </c>
      <c r="D11" s="2" t="s">
        <v>71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76</v>
      </c>
      <c r="J11" s="2" t="s">
        <v>102</v>
      </c>
      <c r="K11" s="2" t="s">
        <v>103</v>
      </c>
      <c r="L11" s="2" t="s">
        <v>104</v>
      </c>
      <c r="M11" s="2"/>
      <c r="N11" s="2"/>
      <c r="O11" s="2" t="s">
        <v>77</v>
      </c>
      <c r="P11" s="2"/>
      <c r="Q11" s="2"/>
      <c r="R11" s="2" t="s">
        <v>77</v>
      </c>
      <c r="S11" s="2" t="s">
        <v>78</v>
      </c>
      <c r="T11" s="2" t="s">
        <v>79</v>
      </c>
      <c r="U11" s="2" t="s">
        <v>95</v>
      </c>
      <c r="V11" s="2" t="s">
        <v>96</v>
      </c>
      <c r="W11" s="2" t="s">
        <v>100</v>
      </c>
      <c r="X11" s="2" t="s">
        <v>101</v>
      </c>
      <c r="Y11" s="2"/>
      <c r="Z11" s="2"/>
      <c r="AA11" s="2"/>
      <c r="AB11" s="2"/>
      <c r="AC11" s="2"/>
      <c r="AD11" s="2"/>
      <c r="AE11" s="2" t="s">
        <v>99</v>
      </c>
      <c r="AF11" s="3">
        <v>0</v>
      </c>
      <c r="AG11" s="3">
        <v>0</v>
      </c>
      <c r="AH11" s="3">
        <v>-1489</v>
      </c>
      <c r="AJ11" s="4"/>
      <c r="AU11" s="1" t="str">
        <f t="shared" si="0"/>
        <v xml:space="preserve">compte 471000-472000           </v>
      </c>
      <c r="AV11" s="1">
        <f t="shared" si="1"/>
        <v>0</v>
      </c>
      <c r="AW11" s="1">
        <f t="shared" si="2"/>
        <v>0</v>
      </c>
      <c r="AX11" s="1">
        <f t="shared" si="3"/>
        <v>0</v>
      </c>
      <c r="AY11" s="1">
        <f t="shared" si="4"/>
        <v>1489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Dépenses par destination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ydieu@cegid.com</dc:creator>
  <cp:keywords>SXSSF</cp:keywords>
  <dc:description>H5_01 - D1.001 - PR  - 05.06.19 - pride en compte 3eme but</dc:description>
  <cp:lastModifiedBy>pascal robert</cp:lastModifiedBy>
  <cp:lastPrinted>2016-03-02T13:27:42Z</cp:lastPrinted>
  <dcterms:created xsi:type="dcterms:W3CDTF">2014-02-24T13:13:00Z</dcterms:created>
  <dcterms:modified xsi:type="dcterms:W3CDTF">2019-12-17T14:09:53Z</dcterms:modified>
</cp:coreProperties>
</file>